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45" windowWidth="10515" windowHeight="10815" activeTab="3"/>
  </bookViews>
  <sheets>
    <sheet name="Приложение 2" sheetId="8" r:id="rId1"/>
    <sheet name="Приложение 3" sheetId="1" r:id="rId2"/>
    <sheet name="Приложение 4" sheetId="2" r:id="rId3"/>
    <sheet name="Приложение 5" sheetId="3" r:id="rId4"/>
    <sheet name="Приложение 6" sheetId="4" r:id="rId5"/>
    <sheet name="Приложение 7" sheetId="5" r:id="rId6"/>
    <sheet name="Лист2" sheetId="1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[2]!CompOt</definedName>
    <definedName name="CompRas">[2]!CompRas</definedName>
    <definedName name="ew">[2]!ew</definedName>
    <definedName name="fg">[2]!fg</definedName>
    <definedName name="k">[2]!k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polta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xlnm.Database">#REF!</definedName>
    <definedName name="Базовые">'[3]Производство электроэнергии'!$A$95</definedName>
    <definedName name="Бюджетные_электроэнергии">'[3]Производство электроэнергии'!$A$111</definedName>
    <definedName name="в23ё">[2]!в23ё</definedName>
    <definedName name="вв">[2]!вв</definedName>
    <definedName name="второй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Зпот_вн">#REF!</definedName>
    <definedName name="Зпот_нн">#REF!</definedName>
    <definedName name="Зпот_сн1">#REF!</definedName>
    <definedName name="Зпот_сн2">#REF!</definedName>
    <definedName name="й">[2]!й</definedName>
    <definedName name="и_эсо_вн">#REF!</definedName>
    <definedName name="и_эсо_сн1">#REF!</definedName>
    <definedName name="йй">[2]!йй</definedName>
    <definedName name="ке">[2]!ке</definedName>
    <definedName name="ккк">[4]тар!#REF!</definedName>
    <definedName name="мым">[2]!мым</definedName>
    <definedName name="Население">'[3]Производство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_xlnm.Print_Area" localSheetId="0">'Приложение 2'!$A$1:$F$31</definedName>
    <definedName name="_xlnm.Print_Area" localSheetId="1">'Приложение 3'!$A$1:$G$233</definedName>
    <definedName name="_xlnm.Print_Area" localSheetId="3">'Приложение 5'!$A$1:$F$38</definedName>
    <definedName name="первый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л_нас_нн">#REF!</definedName>
    <definedName name="полбезпот">'[4]т1.15(смета8а)'!#REF!</definedName>
    <definedName name="полпот">'[4]т1.15(смета8а)'!#REF!</definedName>
    <definedName name="Прочие_электроэнергии">'[3]Производство электроэнергии'!$A$132</definedName>
    <definedName name="с">[2]!с</definedName>
    <definedName name="сс">[2]!сс</definedName>
    <definedName name="сссс">[2]!сссс</definedName>
    <definedName name="ссы">[2]!ссы</definedName>
    <definedName name="т_аб_пл_1">'[4]т1.15(смета8а)'!#REF!</definedName>
    <definedName name="т_сбыт_1">'[4]т1.15(смета8а)'!#REF!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эс">'[5]расчет тарифов'!#REF!</definedName>
    <definedName name="у">[2]!у</definedName>
    <definedName name="УФ">[2]!УФ</definedName>
    <definedName name="ц">[2]!ц</definedName>
    <definedName name="цу">[2]!цу</definedName>
    <definedName name="цуа">[2]!цуа</definedName>
    <definedName name="четвертый">#REF!</definedName>
    <definedName name="ыв">[2]!ыв</definedName>
    <definedName name="ыыыы">[2]!ыыыы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</definedNames>
  <calcPr calcId="145621"/>
</workbook>
</file>

<file path=xl/calcChain.xml><?xml version="1.0" encoding="utf-8"?>
<calcChain xmlns="http://schemas.openxmlformats.org/spreadsheetml/2006/main">
  <c r="F22" i="3"/>
  <c r="F35" i="2" l="1"/>
  <c r="F34"/>
  <c r="F32"/>
  <c r="F31"/>
  <c r="F30"/>
  <c r="F28"/>
  <c r="F27"/>
  <c r="F26"/>
  <c r="F25"/>
  <c r="F22"/>
  <c r="F21"/>
  <c r="F20"/>
  <c r="F19"/>
  <c r="D15" i="4" l="1"/>
  <c r="D159" i="1" l="1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7"/>
  <c r="D106"/>
  <c r="D105"/>
  <c r="D104"/>
  <c r="D103"/>
  <c r="D102"/>
  <c r="D101"/>
  <c r="D100"/>
  <c r="D99"/>
  <c r="D98"/>
  <c r="D97"/>
  <c r="D96"/>
  <c r="D95"/>
  <c r="D94"/>
  <c r="D93"/>
  <c r="D92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70"/>
  <c r="D69"/>
  <c r="D68"/>
  <c r="D67"/>
  <c r="D66"/>
  <c r="D65"/>
  <c r="D64"/>
  <c r="D63"/>
  <c r="D62"/>
  <c r="D61"/>
  <c r="D60"/>
  <c r="D59"/>
  <c r="D28"/>
  <c r="D29"/>
  <c r="D30"/>
  <c r="D27"/>
  <c r="E20"/>
  <c r="E15"/>
  <c r="C29" i="3" l="1"/>
  <c r="F35" l="1"/>
  <c r="F34"/>
  <c r="F28"/>
  <c r="F26"/>
  <c r="F18"/>
  <c r="F17"/>
  <c r="F16"/>
  <c r="F14"/>
  <c r="E29" l="1"/>
  <c r="D29" l="1"/>
  <c r="F29" s="1"/>
  <c r="D12" l="1"/>
  <c r="C12"/>
  <c r="C37" s="1"/>
  <c r="E12" l="1"/>
  <c r="F12" s="1"/>
  <c r="D37" l="1"/>
  <c r="F36" l="1"/>
  <c r="E37"/>
  <c r="F37" s="1"/>
</calcChain>
</file>

<file path=xl/sharedStrings.xml><?xml version="1.0" encoding="utf-8"?>
<sst xmlns="http://schemas.openxmlformats.org/spreadsheetml/2006/main" count="495" uniqueCount="348">
  <si>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</si>
  <si>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</si>
  <si>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</si>
  <si>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</si>
  <si>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на</t>
  </si>
  <si>
    <t>год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</si>
  <si>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</si>
  <si>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</si>
  <si>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</si>
  <si>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</si>
  <si>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</si>
  <si>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</si>
  <si>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</si>
  <si>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</si>
  <si>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</si>
  <si>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</si>
  <si>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</si>
  <si>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(в ред. Постановления Правительства РФ</t>
  </si>
  <si>
    <t>от 17.09.2015 № 987)</t>
  </si>
  <si>
    <t>СТАНДАРТИЗИРОВАННЫЕ ТАРИФНЫЕ СТАВКИ</t>
  </si>
  <si>
    <t>Наименование стандартизированных 
тарифных ставок</t>
  </si>
  <si>
    <t>Стандартизированные тарифные ставки</t>
  </si>
  <si>
    <t>по постоянной схеме</t>
  </si>
  <si>
    <t>С1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</si>
  <si>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</si>
  <si>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</si>
  <si>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С1.1</t>
  </si>
  <si>
    <t>С1.2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</si>
  <si>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</si>
  <si>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</si>
  <si>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С1.3</t>
  </si>
  <si>
    <t>С1.4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</si>
  <si>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</si>
  <si>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Наименование мероприятий</t>
  </si>
  <si>
    <t>Распределение необходимой валовой выручки &lt;*&gt; 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</si>
  <si>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</si>
  <si>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</si>
  <si>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</si>
  <si>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</si>
  <si>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</si>
  <si>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</si>
  <si>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</si>
  <si>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</si>
  <si>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</si>
  <si>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пунктов секционирования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</si>
  <si>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</si>
  <si>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</si>
  <si>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</si>
  <si>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</si>
  <si>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</si>
  <si>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</si>
  <si>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</si>
  <si>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осуществляемые при технологическом присоединении</t>
  </si>
  <si>
    <t>Приложение № 4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</si>
  <si>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</si>
  <si>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</si>
  <si>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</si>
  <si>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</si>
  <si>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</si>
  <si>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</si>
  <si>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</si>
  <si>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</si>
  <si>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</si>
  <si>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</si>
  <si>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</si>
  <si>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</si>
  <si>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</si>
  <si>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</si>
  <si>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</si>
  <si>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</si>
  <si>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</si>
  <si>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</si>
  <si>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</si>
  <si>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</si>
  <si>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</si>
  <si>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</si>
  <si>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</si>
  <si>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</si>
  <si>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</si>
  <si>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</si>
  <si>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</si>
  <si>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</si>
  <si>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</si>
  <si>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Приложение № 5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</si>
  <si>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</si>
  <si>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</si>
  <si>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</si>
  <si>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</si>
  <si>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</si>
  <si>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</si>
  <si>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</si>
  <si>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</si>
  <si>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</si>
  <si>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</si>
  <si>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</si>
  <si>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</si>
  <si>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</si>
  <si>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</si>
  <si>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</si>
  <si>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</si>
  <si>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*Ставки платы С2,i,  С3,i и С4,i 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</si>
  <si>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&lt;*&gt;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</si>
  <si>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(тыс. рублей)</t>
  </si>
  <si>
    <t>ПАО "МРСК Сибири" - "Омскэнерго"</t>
  </si>
  <si>
    <t>филиал публичного акционерного общества "Межрегиональная распределительная компания Сибири" - "Омскэнерго"</t>
  </si>
  <si>
    <t>филиал ПАО "МРСК Сибири" - "Омскэнерго"</t>
  </si>
  <si>
    <t xml:space="preserve">644037, г. Омск, ул. Петра Некрасова, 1
</t>
  </si>
  <si>
    <t>Россия, 660021, г. Красноярск, ул. Бограда, д.144-а</t>
  </si>
  <si>
    <t>Моденов Сергей Николаевич</t>
  </si>
  <si>
    <t>mailto:omskenergo@om.mrsks.ru</t>
  </si>
  <si>
    <t>телефон приемной: (3812) 355-359</t>
  </si>
  <si>
    <t>факс (3812) 22-03-69</t>
  </si>
  <si>
    <t>времен</t>
  </si>
  <si>
    <t>(*) НВВ указана с учетом льготных категорий заявителей</t>
  </si>
  <si>
    <t xml:space="preserve">, </t>
  </si>
  <si>
    <t xml:space="preserve">для расчета платы за технологическое присоединение
к территориальным распределительным сетям 
</t>
  </si>
  <si>
    <t>на технологическое присоединение ПАО "МРСК Сибири" -"Омскэнерго" на 2017 год  (*)</t>
  </si>
  <si>
    <t>постоянная схема</t>
  </si>
  <si>
    <t>к электрическим сетя ПАО "МРСК Сибири" - "Омскэнерго" на 2017 год</t>
  </si>
  <si>
    <t>для Заявителей, осуществляющих технологическое присоединение своих энергопринимающих устройств максимальной мощностью не более 150 кВт</t>
  </si>
  <si>
    <t>(С2) Стандартизированные тарифные ставки на покрытие расходов сетевой организации на строительство воздушных линий электропередачи в ценах 2001 года</t>
  </si>
  <si>
    <t>Строительство:</t>
  </si>
  <si>
    <t>Одноцепной ВЛ с применением  неизолированного провода АС до 150 мм2</t>
  </si>
  <si>
    <t>110 кВ</t>
  </si>
  <si>
    <t>Одноцепной ВЛ с применением  неизолированного провода АС до 240 мм2</t>
  </si>
  <si>
    <t>Двухцепной ВЛ с применением  неизолированного провода АС до 150 мм2</t>
  </si>
  <si>
    <t>Двухцепной ВЛ с применением  неизолированного провода АС до 240 мм2</t>
  </si>
  <si>
    <t xml:space="preserve">Одноцепной ВЛ с применением неизолированного провода АС 95 мм2 </t>
  </si>
  <si>
    <t xml:space="preserve">Одноцепной ВЛ с применением неизолированного провода АС 120 мм2 </t>
  </si>
  <si>
    <t xml:space="preserve">Одноцепной ВЛ с применением неизолированного провода АС 150 мм2 </t>
  </si>
  <si>
    <t xml:space="preserve">Одноцепной ВЛ с применением неизолированного провода АС 185 мм2 </t>
  </si>
  <si>
    <t xml:space="preserve">Одноцепной ВЛ с применением неизолированного провода АС 240 мм2 </t>
  </si>
  <si>
    <t xml:space="preserve">Двухцепной ВЛ с применением неизолированного провода АС 95 мм2 </t>
  </si>
  <si>
    <t xml:space="preserve">Двухцепной ВЛ с применением неизолированного провода АС 120 мм2 </t>
  </si>
  <si>
    <t xml:space="preserve">Двухцепной ВЛ с применением неизолированного провода АС 150 мм2 </t>
  </si>
  <si>
    <t xml:space="preserve">Двухцепной ВЛ с применением неизолированного провода АС 185 мм2 </t>
  </si>
  <si>
    <t xml:space="preserve">Двухцепной ВЛ с применением неизолированного провода АС 240 мм2 </t>
  </si>
  <si>
    <t xml:space="preserve">Одноцепной ВЛ с применением неизолированного провода АС 25 мм2 </t>
  </si>
  <si>
    <t>6(10) кВ</t>
  </si>
  <si>
    <t xml:space="preserve">Одноцепной ВЛ с применением неизолированного провода АС 35 мм2 </t>
  </si>
  <si>
    <t xml:space="preserve">Одноцепной ВЛ с применением неизолированного провода АС 50 мм2 </t>
  </si>
  <si>
    <t xml:space="preserve">Одноцепной ВЛ с применением неизолированного провода АС 70 мм2 </t>
  </si>
  <si>
    <t xml:space="preserve">Двухцепной ВЛ с применением неизолированного провода АС 95 мм2  </t>
  </si>
  <si>
    <t>Одноцепной ВЛ с применением защищенного провода СИП-3 1х25 мм2</t>
  </si>
  <si>
    <t>Одноцепной ВЛ с применением защищенного провода СИП-3 1х35 мм2</t>
  </si>
  <si>
    <t>Одноцепной ВЛ с применением защищенного провода СИП-3 1х50 мм2</t>
  </si>
  <si>
    <t>Одноцепной ВЛ с применением защищенного провода СИП-3 1х70 мм2</t>
  </si>
  <si>
    <t>Двухцепной ВЛ с применением защищенного провода СИП-3 1х70 мм2</t>
  </si>
  <si>
    <t>Одноцепной ВЛ с применением защищенного провода СИП-3 1х95 мм2</t>
  </si>
  <si>
    <t>Двухцепной ВЛ с применением защищенного провода СИП-3 1х95 мм2</t>
  </si>
  <si>
    <t>Одноцепной ВЛ с применением защищенного провода СИП-3 1х120 мм2</t>
  </si>
  <si>
    <t>Двухцепной ВЛ с применением защищенного провода СИП-3 1х120 мм2</t>
  </si>
  <si>
    <t>ВЛ с применением самонесущего изолированного провода СИП-4 4х25 мм2</t>
  </si>
  <si>
    <t>ВЛ с применением самонесущего изолированного провода СИП-4 4х35 мм2</t>
  </si>
  <si>
    <t>ВЛ с применением самонесущего изолированного провода СИП-4 4х50 мм2</t>
  </si>
  <si>
    <t>ВЛ с применением самонесущего изолированного провода СИП-4 4х70 мм2</t>
  </si>
  <si>
    <t>ВЛ с применением самонесущего изолированного провода СИП-4 4х95 мм2</t>
  </si>
  <si>
    <t>ВЛ с применением самонесущего изолированного провода СИП-4 4х120 мм2</t>
  </si>
  <si>
    <t>ВЛ с применением самонесущего изолированного провода СИП-4 4х25 мм2 при совместной подвеске на общих опорах</t>
  </si>
  <si>
    <t>ВЛ с применением самонесущего изолированного провода СИП-4 4х35 мм2 при совместной подвеске на общих опорах</t>
  </si>
  <si>
    <t>ВЛ с применением самонесущего изолированного провода СИП-4 4х50 мм2 при совместной подвеске на общих опорах</t>
  </si>
  <si>
    <t>ВЛ с применением самонесущего изолированного провода СИП-4 4х70 мм2 при совместной подвеске на общих опорах</t>
  </si>
  <si>
    <t>ВЛ с применением самонесущего изолированного провода СИП-4 4х95 мм2 при совместной подвеске на общих опорах</t>
  </si>
  <si>
    <t>ВЛ с применением самонесущего изолированного провода СИП-4 4х120 мм2  при совместной подвеске на общих опорах</t>
  </si>
  <si>
    <t>(С3) Стандартизированные тарифные ставки на покрытие расходов сетевой организации на строительство кабельных линий электропередачи в ценах 2001 года</t>
  </si>
  <si>
    <t>Одной КЛ (АПвПу2г 1х185 мм2) методом ГНБ</t>
  </si>
  <si>
    <t>Одной КЛ (АПвПу2г 1х240 мм2) методом ГНБ</t>
  </si>
  <si>
    <t>Одной КЛ (АПвПу2г 1х300 мм2) методом ГНБ</t>
  </si>
  <si>
    <t>Одной КЛ (АПвПу2г 1х400 мм2) методом ГНБ</t>
  </si>
  <si>
    <t>Одной КЛ (АПвПу2г 1х500 мм2) методом ГНБ</t>
  </si>
  <si>
    <t>Одной КЛ (АПвПу2г 1х630 мм2) методом ГНБ</t>
  </si>
  <si>
    <t>Одной КЛ (АПвПу2г 1х800мм2) методом ГНБ</t>
  </si>
  <si>
    <t>Одной КЛ (АПвПу2г 1х1000 мм2) методом ГНБ</t>
  </si>
  <si>
    <t>Одной КЛ (АПвПу2г 1х1200 мм2) методом ГНБ</t>
  </si>
  <si>
    <t>Двух КЛ (АПвПу2г 1х185 мм2) методом ГНБ</t>
  </si>
  <si>
    <t>Двух  КЛ (АПвПу2г 1х240 мм2) методом ГНБ</t>
  </si>
  <si>
    <t>Двух  КЛ (АПвПу2г 1х300 мм2) методом ГНБ</t>
  </si>
  <si>
    <t>Двух  КЛ (АПвПу2г 1х400 мм2) методом ГНБ</t>
  </si>
  <si>
    <t>Двух  КЛ (АПвПу2г 1х500 мм2) методом ГНБ</t>
  </si>
  <si>
    <t>Двух  КЛ (АПвПу2г 1х630 мм2) методом ГНБ</t>
  </si>
  <si>
    <t>Двух  КЛ (АПвПу2г 1х800мм2) методом ГНБ</t>
  </si>
  <si>
    <t>Двух  КЛ (АПвПу2г 1х1000 мм2) методом ГНБ</t>
  </si>
  <si>
    <t>Двух  КЛ (АПвПу2г 1х1200 мм2) методом ГНБ</t>
  </si>
  <si>
    <t>Одной КЛ (АПвП 1х95 мм2) методом ГНБ</t>
  </si>
  <si>
    <t>Одной КЛ (АПвП 1х120 мм2) методом ГНБ</t>
  </si>
  <si>
    <t>Одной КЛ (АПвП 1х150 мм2) методом ГНБ</t>
  </si>
  <si>
    <t>Одной КЛ (АПвП 1х185 мм2) методом ГНБ</t>
  </si>
  <si>
    <t>Одной КЛ (АПвП 1х240 мм2) методом ГНБ</t>
  </si>
  <si>
    <t>Одной КЛ (АПвП 1х300 мм2) методом ГНБ</t>
  </si>
  <si>
    <t>Одной КЛ (АПвП 1х400 мм2) методом ГНБ</t>
  </si>
  <si>
    <t>Одной КЛ (АПвП 1х500 мм2) методом ГНБ</t>
  </si>
  <si>
    <t>Двух КЛ (АПвП 1х95 мм2) методом ГНБ</t>
  </si>
  <si>
    <t>Двух КЛ (АПвП 1х120 мм2) методом ГНБ</t>
  </si>
  <si>
    <t>Двух КЛ (АПвП 1х150 мм2) методом ГНБ</t>
  </si>
  <si>
    <t>Двух КЛ (АПвП 1х185 мм2) методом ГНБ</t>
  </si>
  <si>
    <t>Двух КЛ (АПвП 1х240 мм2) методом ГНБ</t>
  </si>
  <si>
    <t>Двух КЛ (АПвП 1х300 мм2) методом ГНБ</t>
  </si>
  <si>
    <t>Двух КЛ (АПвП 1х400 мм2) методом ГНБ</t>
  </si>
  <si>
    <t>Двух КЛ (АПвП 1х500 мм2) методом ГНБ</t>
  </si>
  <si>
    <t xml:space="preserve">Одной КЛ (АПвП-1х50 мм2) в траншее </t>
  </si>
  <si>
    <t xml:space="preserve">Двух КЛ (АПвП-1х50 мм2) в траншее </t>
  </si>
  <si>
    <t xml:space="preserve">Одной КЛ (АПвП-1х70 мм2) в траншее </t>
  </si>
  <si>
    <t xml:space="preserve">Двух КЛ (АПвП-1х70 мм2) в траншее </t>
  </si>
  <si>
    <t xml:space="preserve">Одной КЛ (АПвП-1х120 мм2) в траншее </t>
  </si>
  <si>
    <t xml:space="preserve">Двух КЛ (АПвП-1х120 мм2) в траншее </t>
  </si>
  <si>
    <t xml:space="preserve">Одной КЛ (АПвП-1х150 мм2) в траншее </t>
  </si>
  <si>
    <t xml:space="preserve">Двух КЛ (АПвП-1х150 мм2) в траншее </t>
  </si>
  <si>
    <t xml:space="preserve">Одной КЛ (АПвП-1х185 мм2) в траншее </t>
  </si>
  <si>
    <t xml:space="preserve">Двух КЛ (АПвП-1х185 мм2) в траншее </t>
  </si>
  <si>
    <t xml:space="preserve">Одной КЛ (АПвП-1х240 мм2) в траншее </t>
  </si>
  <si>
    <t xml:space="preserve">Двух КЛ (АПвП-1х240 мм2) в траншее </t>
  </si>
  <si>
    <t xml:space="preserve">Одной КЛ (АПвП-1х300 мм2) в траншее </t>
  </si>
  <si>
    <t xml:space="preserve">Двух КЛ (АПвП-1х300 мм2) в траншее </t>
  </si>
  <si>
    <t xml:space="preserve">Одной КЛ (АПвП-1х400 мм2) в траншее </t>
  </si>
  <si>
    <t xml:space="preserve">Двух КЛ (АПвП-1х400 мм2) в траншее </t>
  </si>
  <si>
    <t xml:space="preserve">Одной КЛ (АПвП-1х500 мм2) в траншее </t>
  </si>
  <si>
    <t xml:space="preserve">Двух КЛ (АПвП-1х500 мм2) в траншее </t>
  </si>
  <si>
    <t xml:space="preserve">Одной КЛ (АПвП-1х600 мм2) в траншее </t>
  </si>
  <si>
    <t xml:space="preserve">Двух КЛ (АПвП-1х600 мм2) в траншее </t>
  </si>
  <si>
    <t xml:space="preserve">Одной КЛ (ПвП-1х70 мм2) в траншее  </t>
  </si>
  <si>
    <t xml:space="preserve">Одной КЛ (ПвП-1х95 мм2) в траншее  </t>
  </si>
  <si>
    <t xml:space="preserve">Одной КЛ (ПвП-1х120 мм2) в траншее  </t>
  </si>
  <si>
    <t xml:space="preserve">Одной КЛ (ПвП-1х150 мм2) в траншее  </t>
  </si>
  <si>
    <t xml:space="preserve">Одной КЛ (ПвП-1х185 мм2) в траншее  </t>
  </si>
  <si>
    <t xml:space="preserve">Одной КЛ (ПвП-1х240 мм2) в траншее  </t>
  </si>
  <si>
    <t xml:space="preserve">Одной КЛ (ПвП-1х300 мм2) в траншее  </t>
  </si>
  <si>
    <t xml:space="preserve">Одной КЛ (ПвП-1х400 мм2) в траншее  </t>
  </si>
  <si>
    <t xml:space="preserve">Одной КЛ-10 кВ методом ГНБ </t>
  </si>
  <si>
    <t>Одной КЛ (АВБбШВ-4х10) в траншее</t>
  </si>
  <si>
    <t>Одной КЛ (АВБбШВ-4х35) в траншее</t>
  </si>
  <si>
    <t>Одной КЛ (АВБбШВ-4х50) в траншее</t>
  </si>
  <si>
    <t>Одной КЛ (АВБбШВ-4х70) в траншее</t>
  </si>
  <si>
    <t>Одной КЛ (АВБбШВ-4х95) в траншее</t>
  </si>
  <si>
    <t>Одной КЛ (АВБбШВ-4х120) в траншее</t>
  </si>
  <si>
    <t>Одной КЛ (АВБбШВ-4х150) в траншее</t>
  </si>
  <si>
    <t>Одной КЛ (АВБбШВ-4х185) в траншее</t>
  </si>
  <si>
    <t>Одной КЛ (АВБбШВ-4х240) в траншее</t>
  </si>
  <si>
    <t>Двух КЛ (АВБбШВ-4х50) в траншее</t>
  </si>
  <si>
    <t>Двух КЛ (АВБбШВ-4х70) в траншее</t>
  </si>
  <si>
    <t>Двух КЛ (АВБбШВ-4х95) в траншее</t>
  </si>
  <si>
    <t>Двух КЛ (АВБбШВ-4х150) в траншее</t>
  </si>
  <si>
    <t>Двух КЛ (АВБбШВ-4х185) в траншее</t>
  </si>
  <si>
    <t>Двух КЛ (АВБбШВ-4х240) в траншее</t>
  </si>
  <si>
    <t>Одной КЛ (АПвБбШп 4х70) в траншее</t>
  </si>
  <si>
    <t>Одной КЛ (АПвБбШп 4х120) в траншее</t>
  </si>
  <si>
    <t>Одной КЛ (АПвБбШп 4х240) в траншее</t>
  </si>
  <si>
    <t>Одной КЛ-0,4 кВ методом ГНБ</t>
  </si>
  <si>
    <t>(С4) Стандартизированные тарифные ставки на покрытие расходов сетевой организации на строительство подстанций в ценах 2001 года</t>
  </si>
  <si>
    <t>Центр питания, подстанция 110/10 кВ 2х10 МВА</t>
  </si>
  <si>
    <t>Центр питания, подстанция 110/10 кВ 2х10 МВА закрытого типа с открытой установкой трансформатора</t>
  </si>
  <si>
    <t>Центр питания, подстанция 110/10 кВ 2х25 МВА</t>
  </si>
  <si>
    <t>Центр питания, подстанция 110/10 кВ 2х25 МВА акрытого типа с открытой установкой трансформатора</t>
  </si>
  <si>
    <t>Центр питания, подстанция 110/10 кВ 2х40МВА</t>
  </si>
  <si>
    <t>Центр питания, подстанция 110/10 кВ 2х63 МВА закрытого типа с открытой установкой трансформатора</t>
  </si>
  <si>
    <t>Центр питания, подстанция 110/35/10 кВ 2х10 МВА</t>
  </si>
  <si>
    <t>Центр питания, подстанция 110/35/10 кВ 2х25 МВА</t>
  </si>
  <si>
    <t>Центр питания, подстанция 110/35/10 кВ 2х40 МВА</t>
  </si>
  <si>
    <t>Центр питания, подстанция 110/10(6) кВ 2х40 МВА закрытого типа с открытой установкой трансформатора</t>
  </si>
  <si>
    <t>Центр питания, подстанция 35/10 кВ 2х4 МВА</t>
  </si>
  <si>
    <t>Центр питания, подстанция 35/10 кВ 2х6,3 МВА закрытого типа с открытой установкой трансформаторов</t>
  </si>
  <si>
    <t>Центр питания, подстанция 35/10 кВ 2х10 МВА</t>
  </si>
  <si>
    <t>Центр питания, подстанция 35/10 кВ 2х16 МВА закрытого типа с открытой установкой трансформаторов</t>
  </si>
  <si>
    <t>2КТП-100кВА кабельн ввод тупиковая</t>
  </si>
  <si>
    <t>2КТП-160кВА возд ввод проходная</t>
  </si>
  <si>
    <t>2КТП-160кВА возд ввод тупиковая</t>
  </si>
  <si>
    <t>2КТП-160кВА кабельн ввод проходная</t>
  </si>
  <si>
    <t>2КТП-160кВА кабельн ввод тупиковая</t>
  </si>
  <si>
    <t>2КТП-250кВА возд ввод тупиковая</t>
  </si>
  <si>
    <t>2КТП-250кВА кабельн ввод тупиковая</t>
  </si>
  <si>
    <t>2КТП-400кВА блочного типа сэндвич-панели</t>
  </si>
  <si>
    <t>2КТП-630 кВА блочного типа сэндвич-панели</t>
  </si>
  <si>
    <t>2КТП-630кВА возд ввод тупиковая</t>
  </si>
  <si>
    <t>2КТП-1000кВА блочного типа сэндвич-панели</t>
  </si>
  <si>
    <t>2КТП-1000кВА кабельн ввод тупиковая</t>
  </si>
  <si>
    <t>2ТП 1600кВА блочного типа сэндвич-панели</t>
  </si>
  <si>
    <t>2ТП 2500кВА блочного типа сэндвич-панели</t>
  </si>
  <si>
    <t>БКТП 400кВА блочного типа сэндвич-панели</t>
  </si>
  <si>
    <t>БКТП 630кВА блочного типа сэндвич-панели</t>
  </si>
  <si>
    <t>БКТП 1000кВА блочного типа сэндвич-панели</t>
  </si>
  <si>
    <t>КТП-25кВА возд ввод тупиковая</t>
  </si>
  <si>
    <t>КТП-25кВА столбовая</t>
  </si>
  <si>
    <t>КТП-40кВА возд ввод тупиковая</t>
  </si>
  <si>
    <t>КТП-40кВА столбовая</t>
  </si>
  <si>
    <t>КТП-63кВА возд ввод проходная</t>
  </si>
  <si>
    <t>КТП-63кВА возд ввод тупиковая</t>
  </si>
  <si>
    <t>КТП-63кВА кабельн ввод проходная</t>
  </si>
  <si>
    <t>КТП-63кВА кабельн ввод тупиковая</t>
  </si>
  <si>
    <t>КТП-63кВА столбовая</t>
  </si>
  <si>
    <t>КТП-100кВА возд ввод проходная</t>
  </si>
  <si>
    <t>КТП-100кВА возд ввод тупиковая</t>
  </si>
  <si>
    <t>КТП-100кВА кабельн ввод проходная</t>
  </si>
  <si>
    <t>КТП-100кВА кабельн ввод тупиковая</t>
  </si>
  <si>
    <t>КТП-100кВА столбовая</t>
  </si>
  <si>
    <t>КТП-160кВА возд ввод проходная</t>
  </si>
  <si>
    <t>КТП-160кВА возд ввод тупиковая</t>
  </si>
  <si>
    <t>КТП-160кВА кабельн ввод проходная</t>
  </si>
  <si>
    <t>КТП-160кВА кабельн ввод тупиковая</t>
  </si>
  <si>
    <t>КТП-160кВА столбовая</t>
  </si>
  <si>
    <t>КТП-250кВА возд ввод проходная</t>
  </si>
  <si>
    <t>КТП-250кВА возд ввод тупиковая</t>
  </si>
  <si>
    <t>КТП-250кВА кабельн ввод проходная</t>
  </si>
  <si>
    <t>КТП-250кВА кабельн ввод тупиковая</t>
  </si>
  <si>
    <t>КТП-400кВА возд ввод проходная</t>
  </si>
  <si>
    <t>КТП-400кВА возд ввод тупиковая</t>
  </si>
  <si>
    <t>КТП-400кВА кабельн ввод проходная</t>
  </si>
  <si>
    <t>КТП-400кВА кабельн ввод тупиковая</t>
  </si>
  <si>
    <t>КТП-630кВА возд ввод проходная</t>
  </si>
  <si>
    <t>КТП-630кВА возд ввод тупиковая</t>
  </si>
  <si>
    <t>КТП-630кВА кабельн ввод проходная</t>
  </si>
  <si>
    <t>КТП-630кВА кабельн ввод тупиковая</t>
  </si>
  <si>
    <t>КТП-1000кВА возд ввод проходная</t>
  </si>
  <si>
    <t>КТП-1000кВА возд ввод тупиковая</t>
  </si>
  <si>
    <t>КТП-1000кВА кабельн ввод проходная</t>
  </si>
  <si>
    <t>КТП-1000кВА кабельн ввод тупиковая</t>
  </si>
  <si>
    <t>РП 12 ячеек</t>
  </si>
  <si>
    <t>РП 24 ячейки</t>
  </si>
  <si>
    <t>Реклоузер</t>
  </si>
  <si>
    <t>Уровень напряжения</t>
  </si>
  <si>
    <t>Ед. изм.</t>
  </si>
  <si>
    <t>0,4-110 кВ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</si>
  <si>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 при постоянной схеме присоединения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</si>
  <si>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 при временной схеме присоединения</t>
  </si>
  <si>
    <t>руб./кВт</t>
  </si>
  <si>
    <t>ВЛ 0,4кВ</t>
  </si>
  <si>
    <t>ВЛ 110 кВ</t>
  </si>
  <si>
    <t>КЛ 6-10кВ</t>
  </si>
  <si>
    <t>КЛ 110 кВ</t>
  </si>
  <si>
    <t>КЛ 35 кВ</t>
  </si>
  <si>
    <t>реклоузер 6-10 кВ</t>
  </si>
  <si>
    <t>РП 12 ячеек 6-10 кВ</t>
  </si>
  <si>
    <t>РП 24 ячейки 6-10 кВ</t>
  </si>
  <si>
    <t>ВЛ 6-10кВ</t>
  </si>
  <si>
    <t>КЛ 0,4кВ</t>
  </si>
  <si>
    <t>ПАО "МРСК Сибири" -"Омскэнерго"</t>
  </si>
  <si>
    <t xml:space="preserve">Одной КЛ (АПвП-1х95 мм2) в траншее </t>
  </si>
  <si>
    <t xml:space="preserve">Двух КЛ (АПвП-1х95 мм2) в траншее </t>
  </si>
  <si>
    <t>строительство воздушных  линий</t>
  </si>
  <si>
    <t>в т.ч.</t>
  </si>
  <si>
    <t>ВЛ 35кВ</t>
  </si>
  <si>
    <t>строительство  кабельных  линий</t>
  </si>
  <si>
    <t>строительство комплектных трансформаторных (КТП), рапределительных трансформаторных подстанций (РТП) с уровнем  напряжения до 35 кВ</t>
  </si>
  <si>
    <t>строительство центров питания,  подстанций уровнем напряжения 35 кВ и выше (ПС)</t>
  </si>
  <si>
    <t>Ставки для расчета платы по каждому мероприятию (рублей/кВт) (без учета НДС)для Заявителей, осуществляющих технологическое присоединение своих энергопринимающих устройств максимальной мощностью не более 150 кВт</t>
  </si>
  <si>
    <t>Средние фактические расходы на строительство подстанций за 3 предыдущих года (тыс. рублей)</t>
  </si>
  <si>
    <t>Средний объем мощности, введенной в основные фонды за 3 предыдущих года (кВт)</t>
  </si>
  <si>
    <t>Средние фактические 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</si>
  <si>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Средняя длина воздушных и кабельных линий электропередачи на i-м уровне напряжения, фактически построенных за последние 3 года (км)</t>
  </si>
  <si>
    <t>Средний объем максимальной мощности, присоединенной путем строительства воздушных или кабельных линий за последние 3 года (кВт)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</si>
</sst>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"/>
    <numFmt numFmtId="165" formatCode="General_)"/>
    <numFmt numFmtId="166" formatCode="#,##0.0"/>
  </numFmts>
  <fonts count="25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7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9" fontId="5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165" fontId="21" fillId="0" borderId="16">
      <protection locked="0"/>
    </xf>
    <xf numFmtId="165" fontId="22" fillId="2" borderId="16"/>
    <xf numFmtId="0" fontId="14" fillId="0" borderId="0"/>
    <xf numFmtId="0" fontId="14" fillId="0" borderId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166" fontId="5" fillId="0" borderId="2" applyFont="0" applyFill="0" applyBorder="0" applyProtection="0">
      <alignment horizontal="center" vertical="center"/>
    </xf>
    <xf numFmtId="0" fontId="18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7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4"/>
    </xf>
    <xf numFmtId="0" fontId="10" fillId="0" borderId="8" xfId="0" applyFont="1" applyBorder="1" applyAlignment="1">
      <alignment horizontal="left" vertical="center" wrapText="1" indent="6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0" fillId="0" borderId="2" xfId="0" applyNumberFormat="1" applyFont="1" applyBorder="1"/>
    <xf numFmtId="4" fontId="8" fillId="0" borderId="8" xfId="0" applyNumberFormat="1" applyFont="1" applyBorder="1" applyAlignment="1">
      <alignment vertical="center" wrapText="1"/>
    </xf>
    <xf numFmtId="2" fontId="8" fillId="0" borderId="8" xfId="0" applyNumberFormat="1" applyFont="1" applyBorder="1" applyAlignment="1">
      <alignment horizontal="left" vertical="center" wrapText="1" indent="2"/>
    </xf>
    <xf numFmtId="4" fontId="8" fillId="0" borderId="8" xfId="0" applyNumberFormat="1" applyFont="1" applyBorder="1" applyAlignment="1">
      <alignment horizontal="right" vertical="center" wrapText="1" indent="2"/>
    </xf>
    <xf numFmtId="4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0" fontId="3" fillId="0" borderId="0" xfId="0" applyFont="1"/>
    <xf numFmtId="0" fontId="12" fillId="0" borderId="0" xfId="2" applyFont="1"/>
    <xf numFmtId="0" fontId="3" fillId="0" borderId="0" xfId="0" applyFont="1" applyAlignment="1">
      <alignment horizontal="left" vertical="center" indent="7"/>
    </xf>
    <xf numFmtId="0" fontId="13" fillId="0" borderId="0" xfId="0" applyFont="1"/>
    <xf numFmtId="164" fontId="10" fillId="0" borderId="8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24" fillId="0" borderId="2" xfId="0" applyNumberFormat="1" applyFont="1" applyBorder="1" applyAlignment="1">
      <alignment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8" fillId="0" borderId="2" xfId="38" applyFont="1" applyFill="1" applyBorder="1" applyAlignment="1">
      <alignment horizontal="center"/>
    </xf>
    <xf numFmtId="2" fontId="8" fillId="0" borderId="8" xfId="0" applyNumberFormat="1" applyFont="1" applyBorder="1" applyAlignment="1">
      <alignment vertical="center" wrapText="1"/>
    </xf>
    <xf numFmtId="2" fontId="0" fillId="0" borderId="0" xfId="0" applyNumberFormat="1"/>
    <xf numFmtId="0" fontId="8" fillId="0" borderId="5" xfId="0" applyFont="1" applyBorder="1" applyAlignment="1">
      <alignment horizontal="center" vertical="center" wrapText="1"/>
    </xf>
    <xf numFmtId="4" fontId="0" fillId="0" borderId="0" xfId="0" applyNumberFormat="1"/>
    <xf numFmtId="3" fontId="10" fillId="0" borderId="8" xfId="0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left" vertical="top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vertical="center" wrapText="1"/>
    </xf>
  </cellXfs>
  <cellStyles count="39">
    <cellStyle name="_12 пункт МУ №277" xfId="24"/>
    <cellStyle name="_2009 предложения РЭК в ФСТ" xfId="25"/>
    <cellStyle name="_Анализ платы ТП по 2008г" xfId="26"/>
    <cellStyle name="_Копия Предельный тариф на передачу 2008  по предложениям ЦО 1" xfId="27"/>
    <cellStyle name="_Тарифы 2009 на согласование" xfId="28"/>
    <cellStyle name="_ФЗП АК и Связи 2009 год (ММТС на ур. пож мин. факт инд. 2 кв.)" xfId="29"/>
    <cellStyle name="_формат по RAB" xfId="30"/>
    <cellStyle name="Беззащитный" xfId="31"/>
    <cellStyle name="Гиперссылка" xfId="2" builtinId="8"/>
    <cellStyle name="Денежный 2" xfId="3"/>
    <cellStyle name="Заголовок" xfId="4"/>
    <cellStyle name="Защитный" xfId="32"/>
    <cellStyle name="Обычный" xfId="0" builtinId="0"/>
    <cellStyle name="Обычный 2" xfId="1"/>
    <cellStyle name="Обычный 2 2" xfId="5"/>
    <cellStyle name="Обычный 2 2 2" xfId="6"/>
    <cellStyle name="Обычный 2 2 3" xfId="7"/>
    <cellStyle name="Обычный 2 2 3 2" xfId="8"/>
    <cellStyle name="Обычный 2 30" xfId="38"/>
    <cellStyle name="Обычный 3" xfId="9"/>
    <cellStyle name="Обычный 3 17" xfId="10"/>
    <cellStyle name="Обычный 3 2" xfId="11"/>
    <cellStyle name="Обычный 3 2 2" xfId="12"/>
    <cellStyle name="Обычный 3 21" xfId="13"/>
    <cellStyle name="Обычный 3 3" xfId="33"/>
    <cellStyle name="Обычный 4" xfId="14"/>
    <cellStyle name="Обычный 5" xfId="15"/>
    <cellStyle name="Обычный 6" xfId="16"/>
    <cellStyle name="Обычный 7" xfId="17"/>
    <cellStyle name="Обычный 7 2" xfId="34"/>
    <cellStyle name="Обычный 8" xfId="18"/>
    <cellStyle name="Обычный 9" xfId="19"/>
    <cellStyle name="По центру с переносом" xfId="35"/>
    <cellStyle name="По ширине с переносом" xfId="36"/>
    <cellStyle name="Процентный 2" xfId="20"/>
    <cellStyle name="Стиль 1" xfId="21"/>
    <cellStyle name="Финансовый 2" xfId="22"/>
    <cellStyle name="Финансовый 2 2" xfId="23"/>
    <cellStyle name="Цифры по центру с десятыми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91;&#1087;&#1080;&#1085;&#1072;/&#1086;&#1090;&#1095;&#1077;&#1090;&#1099;/&#1086;&#1090;&#1095;&#1077;&#1090;%202012/&#1090;&#1077;&#1093;&#1087;&#1088;&#1080;&#1089;&#1086;&#1077;&#1076;&#1080;&#1085;&#1077;&#1085;&#1080;&#1077;/&#1058;&#1077;&#1093;&#1087;&#1088;&#1080;&#1089;&#1086;&#1077;&#1076;&#1080;&#1085;&#1077;&#1085;&#1080;&#1077;/&#1060;&#1086;&#1088;&#1084;&#1072;%20&#1087;&#1086;%20&#1058;&#1055;%20&#1087;&#1088;&#1080;%20&#1085;&#1072;&#1083;&#1080;&#1095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EA9~1/AppData/Local/Temp/Rar$DI00.738/&#1058;&#1088;&#1091;&#1076;&#1086;&#1079;&#1072;&#1090;&#1088;&#1072;&#1090;&#1099;%20&#1044;&#1059;&#1055;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AppData/Local/Microsoft/Windows/Temporary%20Internet%20Files/Content.Outlook/823EMHB7/&#1056;&#1072;&#1089;&#1095;&#1077;&#1090;%20&#1087;&#1083;&#1072;&#1090;&#1099;%20&#1079;&#1072;%20&#1058;&#1055;%20&#1087;&#1086;&#1089;&#1090;&#1086;&#1103;&#1085;&#1085;&#1072;&#1103;%20&#1089;&#1093;&#1077;&#108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нализ за 1 квт"/>
      <sheetName val="кальк полная "/>
      <sheetName val="расчет стоим работ "/>
      <sheetName val="расчет инвестиц на одно присоед"/>
      <sheetName val="расчет расходов на сод ат"/>
      <sheetName val="Авто "/>
      <sheetName val="программа"/>
      <sheetName val="расчет НВВ"/>
      <sheetName val="кальк на 1 заявку "/>
      <sheetName val="Опись общ"/>
      <sheetName val="том 1"/>
      <sheetName val="том 2"/>
      <sheetName val="том 3"/>
      <sheetName val="том 4 "/>
      <sheetName val="том 5"/>
      <sheetName val="анализ за 1 квт к Правлению"/>
    </sheetNames>
    <sheetDataSet>
      <sheetData sheetId="0">
        <row r="52">
          <cell r="D52" t="str">
            <v>руб./км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skenergo@om.mrs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1"/>
  <sheetViews>
    <sheetView view="pageBreakPreview" zoomScaleNormal="100" zoomScaleSheetLayoutView="100" workbookViewId="0">
      <selection activeCell="F17" sqref="F17"/>
    </sheetView>
  </sheetViews>
  <sheetFormatPr defaultRowHeight="15"/>
  <cols>
    <col min="2" max="2" width="36.5703125" customWidth="1"/>
    <col min="3" max="3" width="23.28515625" customWidth="1"/>
    <col min="4" max="4" width="13.28515625" customWidth="1"/>
    <col min="5" max="5" width="18.5703125" customWidth="1"/>
    <col min="6" max="6" width="71.7109375" customWidth="1"/>
  </cols>
  <sheetData>
    <row r="1" spans="2:6">
      <c r="D1" s="12" t="s">
        <v>0</v>
      </c>
    </row>
    <row r="2" spans="2:6">
      <c r="D2" s="63" t="s">
        <v>1</v>
      </c>
      <c r="E2" s="63"/>
      <c r="F2" s="63"/>
    </row>
    <row r="3" spans="2:6">
      <c r="D3" s="63"/>
      <c r="E3" s="63"/>
      <c r="F3" s="63"/>
    </row>
    <row r="4" spans="2:6">
      <c r="D4" s="14" t="s">
        <v>17</v>
      </c>
    </row>
    <row r="5" spans="2:6">
      <c r="D5" s="14" t="s">
        <v>18</v>
      </c>
    </row>
    <row r="6" spans="2:6">
      <c r="D6" s="14"/>
    </row>
    <row r="7" spans="2:6" ht="18.75">
      <c r="C7" s="1" t="s">
        <v>2</v>
      </c>
    </row>
    <row r="8" spans="2:6" ht="18.75">
      <c r="C8" s="1" t="s">
        <v>3</v>
      </c>
    </row>
    <row r="9" spans="2:6" ht="38.25" thickBot="1">
      <c r="B9" s="2" t="s">
        <v>103</v>
      </c>
      <c r="C9" s="3" t="s">
        <v>4</v>
      </c>
      <c r="D9" s="2">
        <v>2017</v>
      </c>
      <c r="E9" s="4" t="s">
        <v>5</v>
      </c>
    </row>
    <row r="10" spans="2:6">
      <c r="B10" s="5" t="s">
        <v>6</v>
      </c>
      <c r="D10" s="5"/>
      <c r="E10" s="5"/>
      <c r="F10" s="6"/>
    </row>
    <row r="11" spans="2:6">
      <c r="B11" s="5"/>
      <c r="D11" s="5"/>
      <c r="E11" s="5"/>
      <c r="F11" s="6"/>
    </row>
    <row r="12" spans="2:6" ht="16.5">
      <c r="B12" s="7" t="s">
        <v>7</v>
      </c>
      <c r="C12" s="42" t="s">
        <v>104</v>
      </c>
      <c r="D12" s="42"/>
      <c r="E12" s="42"/>
      <c r="F12" s="42"/>
    </row>
    <row r="13" spans="2:6" ht="16.5">
      <c r="B13" s="8"/>
      <c r="C13" s="42"/>
      <c r="D13" s="42"/>
      <c r="E13" s="42"/>
      <c r="F13" s="42"/>
    </row>
    <row r="14" spans="2:6" ht="16.5">
      <c r="B14" s="7" t="s">
        <v>8</v>
      </c>
      <c r="C14" s="42" t="s">
        <v>105</v>
      </c>
      <c r="D14" s="42"/>
      <c r="E14" s="42"/>
      <c r="F14" s="42"/>
    </row>
    <row r="15" spans="2:6" ht="16.5">
      <c r="B15" s="8"/>
      <c r="C15" s="42"/>
      <c r="D15" s="42"/>
      <c r="E15" s="42"/>
      <c r="F15" s="42"/>
    </row>
    <row r="16" spans="2:6" ht="16.5">
      <c r="B16" s="7" t="s">
        <v>9</v>
      </c>
      <c r="C16" s="42" t="s">
        <v>106</v>
      </c>
      <c r="D16" s="42"/>
      <c r="E16" s="42"/>
      <c r="F16" s="42"/>
    </row>
    <row r="17" spans="2:6" ht="16.5">
      <c r="B17" s="8"/>
      <c r="C17" s="42"/>
      <c r="D17" s="42"/>
      <c r="E17" s="42"/>
      <c r="F17" s="42"/>
    </row>
    <row r="18" spans="2:6" ht="16.5">
      <c r="B18" s="7" t="s">
        <v>10</v>
      </c>
      <c r="C18" s="42" t="s">
        <v>107</v>
      </c>
      <c r="D18" s="42"/>
      <c r="E18" s="42"/>
      <c r="F18" s="42"/>
    </row>
    <row r="19" spans="2:6" ht="16.5">
      <c r="B19" s="8"/>
      <c r="C19" s="42"/>
      <c r="D19" s="42"/>
      <c r="E19" s="42"/>
      <c r="F19" s="42"/>
    </row>
    <row r="20" spans="2:6" ht="16.5">
      <c r="B20" s="7" t="s">
        <v>11</v>
      </c>
      <c r="C20" s="42">
        <v>2460069527</v>
      </c>
      <c r="D20" s="42"/>
      <c r="E20" s="42"/>
      <c r="F20" s="42"/>
    </row>
    <row r="21" spans="2:6" ht="16.5">
      <c r="B21" s="9"/>
      <c r="C21" s="42"/>
      <c r="D21" s="42"/>
      <c r="E21" s="42"/>
      <c r="F21" s="42"/>
    </row>
    <row r="22" spans="2:6" ht="16.5">
      <c r="B22" s="7" t="s">
        <v>12</v>
      </c>
      <c r="C22" s="42">
        <v>997450001</v>
      </c>
      <c r="D22" s="42"/>
      <c r="E22" s="42"/>
      <c r="F22" s="42"/>
    </row>
    <row r="23" spans="2:6" ht="16.5">
      <c r="B23" s="9"/>
      <c r="C23" s="42"/>
      <c r="D23" s="42"/>
      <c r="E23" s="42"/>
      <c r="F23" s="42"/>
    </row>
    <row r="24" spans="2:6" ht="16.5">
      <c r="B24" s="7" t="s">
        <v>13</v>
      </c>
      <c r="C24" s="42" t="s">
        <v>108</v>
      </c>
      <c r="D24" s="42"/>
      <c r="E24" s="42"/>
      <c r="F24" s="42"/>
    </row>
    <row r="25" spans="2:6" ht="16.5">
      <c r="B25" s="8"/>
      <c r="C25" s="42"/>
      <c r="D25" s="42"/>
      <c r="E25" s="42"/>
      <c r="F25" s="42"/>
    </row>
    <row r="26" spans="2:6" ht="16.5">
      <c r="B26" s="7" t="s">
        <v>14</v>
      </c>
      <c r="C26" s="43" t="s">
        <v>109</v>
      </c>
      <c r="D26" s="42"/>
      <c r="E26" s="42"/>
      <c r="F26" s="42"/>
    </row>
    <row r="27" spans="2:6" ht="16.5">
      <c r="B27" s="8"/>
      <c r="C27" s="42"/>
      <c r="D27" s="42"/>
      <c r="E27" s="42"/>
      <c r="F27" s="42"/>
    </row>
    <row r="28" spans="2:6" ht="16.5">
      <c r="B28" s="7" t="s">
        <v>15</v>
      </c>
      <c r="C28" s="42" t="s">
        <v>110</v>
      </c>
      <c r="D28" s="42"/>
      <c r="E28" s="42"/>
      <c r="F28" s="42"/>
    </row>
    <row r="29" spans="2:6" ht="16.5">
      <c r="B29" s="8"/>
      <c r="C29" s="42"/>
      <c r="D29" s="42"/>
      <c r="E29" s="42"/>
      <c r="F29" s="42"/>
    </row>
    <row r="30" spans="2:6" ht="16.5">
      <c r="B30" s="7" t="s">
        <v>16</v>
      </c>
      <c r="C30" s="42" t="s">
        <v>111</v>
      </c>
      <c r="D30" s="42"/>
      <c r="E30" s="42"/>
      <c r="F30" s="42"/>
    </row>
    <row r="31" spans="2:6" ht="17.25">
      <c r="C31" s="44"/>
      <c r="D31" s="45"/>
      <c r="E31" s="45"/>
      <c r="F31" s="45"/>
    </row>
  </sheetData>
  <mergeCells count="1">
    <mergeCell ref="D2:F3"/>
  </mergeCells>
  <hyperlinks>
    <hyperlink ref="C2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32"/>
  <sheetViews>
    <sheetView view="pageBreakPreview" topLeftCell="A22" zoomScale="75" zoomScaleNormal="100" zoomScaleSheetLayoutView="75" workbookViewId="0">
      <selection activeCell="G27" sqref="G27:G240"/>
    </sheetView>
  </sheetViews>
  <sheetFormatPr defaultRowHeight="15"/>
  <cols>
    <col min="1" max="1" width="7" customWidth="1"/>
    <col min="2" max="2" width="70.140625" customWidth="1"/>
    <col min="3" max="3" width="18.7109375" customWidth="1"/>
    <col min="4" max="4" width="13.28515625" customWidth="1"/>
    <col min="5" max="5" width="19.42578125" customWidth="1"/>
    <col min="6" max="6" width="23" customWidth="1"/>
    <col min="7" max="7" width="21" customWidth="1"/>
    <col min="8" max="8" width="19.28515625" customWidth="1"/>
  </cols>
  <sheetData>
    <row r="1" spans="1:42" ht="16.5">
      <c r="C1" s="7"/>
      <c r="D1" s="7"/>
      <c r="E1" s="12"/>
      <c r="F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15" customHeight="1"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27" customHeight="1">
      <c r="A3" s="72" t="s">
        <v>100</v>
      </c>
      <c r="B3" s="72"/>
      <c r="C3" s="72"/>
      <c r="D3" s="72"/>
      <c r="E3" s="72"/>
      <c r="F3" s="72"/>
      <c r="G3" s="72"/>
      <c r="H3" s="11"/>
      <c r="I3" s="11"/>
      <c r="J3" s="11"/>
      <c r="K3" s="11"/>
    </row>
    <row r="4" spans="1:42">
      <c r="E4" s="14"/>
      <c r="F4" s="14"/>
      <c r="H4" s="13"/>
      <c r="I4" s="11"/>
      <c r="J4" s="11"/>
      <c r="K4" s="11"/>
    </row>
    <row r="5" spans="1:42">
      <c r="E5" s="14"/>
      <c r="F5" s="14"/>
      <c r="H5" s="13"/>
    </row>
    <row r="7" spans="1:42" ht="18.75">
      <c r="A7" s="74" t="s">
        <v>19</v>
      </c>
      <c r="B7" s="74"/>
      <c r="C7" s="74"/>
      <c r="D7" s="74"/>
      <c r="E7" s="74"/>
      <c r="F7" s="74"/>
    </row>
    <row r="8" spans="1:42" ht="55.5" customHeight="1">
      <c r="A8" s="73" t="s">
        <v>115</v>
      </c>
      <c r="B8" s="73"/>
      <c r="C8" s="73"/>
      <c r="D8" s="73"/>
      <c r="E8" s="73"/>
      <c r="F8" s="73"/>
    </row>
    <row r="9" spans="1:42" ht="18.75" customHeight="1">
      <c r="B9" s="18"/>
      <c r="C9" s="19" t="s">
        <v>105</v>
      </c>
      <c r="D9" s="19"/>
      <c r="E9" s="19"/>
      <c r="F9" s="19"/>
    </row>
    <row r="10" spans="1:42">
      <c r="C10" s="20" t="s">
        <v>6</v>
      </c>
      <c r="D10" s="20"/>
    </row>
    <row r="11" spans="1:42" ht="18.75">
      <c r="C11" s="3" t="s">
        <v>4</v>
      </c>
      <c r="D11" s="49"/>
      <c r="E11" s="35">
        <v>2017</v>
      </c>
      <c r="F11" s="35"/>
    </row>
    <row r="13" spans="1:42" ht="47.25" customHeight="1">
      <c r="A13" s="77" t="s">
        <v>20</v>
      </c>
      <c r="B13" s="78"/>
      <c r="C13" s="67" t="s">
        <v>317</v>
      </c>
      <c r="D13" s="67" t="s">
        <v>318</v>
      </c>
      <c r="E13" s="75" t="s">
        <v>21</v>
      </c>
      <c r="F13" s="76"/>
    </row>
    <row r="14" spans="1:42" ht="89.45" customHeight="1">
      <c r="A14" s="79"/>
      <c r="B14" s="80"/>
      <c r="C14" s="68"/>
      <c r="D14" s="68"/>
      <c r="E14" s="47" t="s">
        <v>22</v>
      </c>
      <c r="F14" s="50" t="s">
        <v>119</v>
      </c>
    </row>
    <row r="15" spans="1:42" ht="150" customHeight="1">
      <c r="A15" s="16" t="s">
        <v>23</v>
      </c>
      <c r="B15" s="15" t="s">
        <v>320</v>
      </c>
      <c r="C15" s="69" t="s">
        <v>319</v>
      </c>
      <c r="D15" s="16" t="s">
        <v>24</v>
      </c>
      <c r="E15" s="36">
        <f>E16+E17+E18+E19</f>
        <v>1130.0863594785887</v>
      </c>
      <c r="F15" s="36"/>
    </row>
    <row r="16" spans="1:42" ht="47.25">
      <c r="A16" s="16" t="s">
        <v>26</v>
      </c>
      <c r="B16" s="15" t="s">
        <v>25</v>
      </c>
      <c r="C16" s="70"/>
      <c r="D16" s="17" t="s">
        <v>24</v>
      </c>
      <c r="E16" s="36">
        <v>409.59321648106607</v>
      </c>
      <c r="F16" s="36"/>
    </row>
    <row r="17" spans="1:6" ht="47.25">
      <c r="A17" s="16" t="s">
        <v>27</v>
      </c>
      <c r="B17" s="15" t="s">
        <v>28</v>
      </c>
      <c r="C17" s="70"/>
      <c r="D17" s="17" t="s">
        <v>24</v>
      </c>
      <c r="E17" s="36">
        <v>164.67695760320021</v>
      </c>
      <c r="F17" s="36"/>
    </row>
    <row r="18" spans="1:6" ht="63">
      <c r="A18" s="16" t="s">
        <v>30</v>
      </c>
      <c r="B18" s="15" t="s">
        <v>29</v>
      </c>
      <c r="C18" s="70"/>
      <c r="D18" s="17" t="s">
        <v>24</v>
      </c>
      <c r="E18" s="36">
        <v>127.9314312624988</v>
      </c>
      <c r="F18" s="36"/>
    </row>
    <row r="19" spans="1:6" ht="78.75">
      <c r="A19" s="16" t="s">
        <v>31</v>
      </c>
      <c r="B19" s="15" t="s">
        <v>32</v>
      </c>
      <c r="C19" s="71"/>
      <c r="D19" s="17" t="s">
        <v>24</v>
      </c>
      <c r="E19" s="36">
        <v>427.88475413182368</v>
      </c>
      <c r="F19" s="36"/>
    </row>
    <row r="20" spans="1:6" ht="157.5">
      <c r="A20" s="16" t="s">
        <v>23</v>
      </c>
      <c r="B20" s="15" t="s">
        <v>321</v>
      </c>
      <c r="C20" s="69" t="s">
        <v>319</v>
      </c>
      <c r="D20" s="17" t="s">
        <v>24</v>
      </c>
      <c r="E20" s="36">
        <f>E21+E22+E23+E24</f>
        <v>235.04093811086742</v>
      </c>
      <c r="F20" s="36"/>
    </row>
    <row r="21" spans="1:6" ht="47.25">
      <c r="A21" s="16" t="s">
        <v>26</v>
      </c>
      <c r="B21" s="15" t="s">
        <v>25</v>
      </c>
      <c r="C21" s="70"/>
      <c r="D21" s="17" t="s">
        <v>24</v>
      </c>
      <c r="E21" s="36">
        <v>96.06407902593854</v>
      </c>
      <c r="F21" s="36"/>
    </row>
    <row r="22" spans="1:6" ht="47.25">
      <c r="A22" s="16" t="s">
        <v>27</v>
      </c>
      <c r="B22" s="15" t="s">
        <v>28</v>
      </c>
      <c r="C22" s="70"/>
      <c r="D22" s="17" t="s">
        <v>24</v>
      </c>
      <c r="E22" s="36">
        <v>38.622564125585882</v>
      </c>
      <c r="F22" s="36"/>
    </row>
    <row r="23" spans="1:6" ht="63">
      <c r="A23" s="16" t="s">
        <v>30</v>
      </c>
      <c r="B23" s="15" t="s">
        <v>29</v>
      </c>
      <c r="C23" s="70"/>
      <c r="D23" s="17" t="s">
        <v>24</v>
      </c>
      <c r="E23" s="36"/>
      <c r="F23" s="36"/>
    </row>
    <row r="24" spans="1:6" ht="78.75">
      <c r="A24" s="16" t="s">
        <v>31</v>
      </c>
      <c r="B24" s="15" t="s">
        <v>32</v>
      </c>
      <c r="C24" s="71"/>
      <c r="D24" s="17" t="s">
        <v>24</v>
      </c>
      <c r="E24" s="36">
        <v>100.35429495934298</v>
      </c>
      <c r="F24" s="36"/>
    </row>
    <row r="25" spans="1:6" ht="47.25">
      <c r="A25" s="16"/>
      <c r="B25" s="54" t="s">
        <v>120</v>
      </c>
      <c r="C25" s="51"/>
      <c r="D25" s="51"/>
      <c r="E25" s="36"/>
      <c r="F25" s="36"/>
    </row>
    <row r="26" spans="1:6" ht="15.75">
      <c r="A26" s="16"/>
      <c r="B26" s="51" t="s">
        <v>121</v>
      </c>
      <c r="C26" s="15"/>
      <c r="D26" s="15"/>
      <c r="E26" s="36"/>
      <c r="F26" s="36"/>
    </row>
    <row r="27" spans="1:6" ht="31.5">
      <c r="A27" s="16"/>
      <c r="B27" s="51" t="s">
        <v>122</v>
      </c>
      <c r="C27" s="64" t="s">
        <v>123</v>
      </c>
      <c r="D27" s="55" t="str">
        <f>[6]СВОД!$D$52</f>
        <v>руб./км</v>
      </c>
      <c r="E27" s="36">
        <v>1338082.05</v>
      </c>
      <c r="F27" s="36">
        <v>669041.03</v>
      </c>
    </row>
    <row r="28" spans="1:6" ht="31.5">
      <c r="A28" s="16"/>
      <c r="B28" s="51" t="s">
        <v>124</v>
      </c>
      <c r="C28" s="65"/>
      <c r="D28" s="55" t="str">
        <f>[6]СВОД!$D$52</f>
        <v>руб./км</v>
      </c>
      <c r="E28" s="36">
        <v>2064852.05</v>
      </c>
      <c r="F28" s="36">
        <v>1032426.03</v>
      </c>
    </row>
    <row r="29" spans="1:6" ht="31.5">
      <c r="A29" s="16"/>
      <c r="B29" s="51" t="s">
        <v>125</v>
      </c>
      <c r="C29" s="65"/>
      <c r="D29" s="55" t="str">
        <f>[6]СВОД!$D$52</f>
        <v>руб./км</v>
      </c>
      <c r="E29" s="36">
        <v>1979442.05</v>
      </c>
      <c r="F29" s="36">
        <v>989721.03</v>
      </c>
    </row>
    <row r="30" spans="1:6" ht="31.5">
      <c r="A30" s="52"/>
      <c r="B30" s="51" t="s">
        <v>126</v>
      </c>
      <c r="C30" s="66"/>
      <c r="D30" s="55" t="str">
        <f>[6]СВОД!$D$52</f>
        <v>руб./км</v>
      </c>
      <c r="E30" s="36">
        <v>2683752.0500000003</v>
      </c>
      <c r="F30" s="36">
        <v>1341876.03</v>
      </c>
    </row>
    <row r="31" spans="1:6" ht="15.75">
      <c r="A31" s="52"/>
      <c r="B31" s="51" t="s">
        <v>121</v>
      </c>
      <c r="C31" s="51"/>
      <c r="D31" s="51"/>
      <c r="E31" s="52"/>
      <c r="F31" s="52"/>
    </row>
    <row r="32" spans="1:6" ht="31.5">
      <c r="A32" s="52"/>
      <c r="B32" s="51" t="s">
        <v>127</v>
      </c>
      <c r="C32" s="64" t="s">
        <v>94</v>
      </c>
      <c r="D32" s="55" t="str">
        <f>[6]СВОД!$D$52</f>
        <v>руб./км</v>
      </c>
      <c r="E32" s="53">
        <v>1274043</v>
      </c>
      <c r="F32" s="53">
        <v>637021.5</v>
      </c>
    </row>
    <row r="33" spans="1:8" ht="31.5">
      <c r="A33" s="52"/>
      <c r="B33" s="51" t="s">
        <v>128</v>
      </c>
      <c r="C33" s="65"/>
      <c r="D33" s="55" t="str">
        <f>[6]СВОД!$D$52</f>
        <v>руб./км</v>
      </c>
      <c r="E33" s="53">
        <v>1299659</v>
      </c>
      <c r="F33" s="53">
        <v>649829.5</v>
      </c>
    </row>
    <row r="34" spans="1:8" ht="31.5">
      <c r="A34" s="52"/>
      <c r="B34" s="51" t="s">
        <v>129</v>
      </c>
      <c r="C34" s="65"/>
      <c r="D34" s="55" t="str">
        <f>[6]СВОД!$D$52</f>
        <v>руб./км</v>
      </c>
      <c r="E34" s="53">
        <v>1335787</v>
      </c>
      <c r="F34" s="53">
        <v>667893.5</v>
      </c>
    </row>
    <row r="35" spans="1:8" ht="31.5">
      <c r="A35" s="52"/>
      <c r="B35" s="51" t="s">
        <v>130</v>
      </c>
      <c r="C35" s="65"/>
      <c r="D35" s="55" t="str">
        <f>[6]СВОД!$D$52</f>
        <v>руб./км</v>
      </c>
      <c r="E35" s="53">
        <v>1370941</v>
      </c>
      <c r="F35" s="53">
        <v>685470.5</v>
      </c>
    </row>
    <row r="36" spans="1:8" ht="31.5">
      <c r="A36" s="52"/>
      <c r="B36" s="51" t="s">
        <v>131</v>
      </c>
      <c r="C36" s="65"/>
      <c r="D36" s="55" t="str">
        <f>[6]СВОД!$D$52</f>
        <v>руб./км</v>
      </c>
      <c r="E36" s="53">
        <v>1450734</v>
      </c>
      <c r="F36" s="53">
        <v>725367</v>
      </c>
    </row>
    <row r="37" spans="1:8" ht="31.5">
      <c r="A37" s="52"/>
      <c r="B37" s="51" t="s">
        <v>132</v>
      </c>
      <c r="C37" s="65"/>
      <c r="D37" s="55" t="str">
        <f>[6]СВОД!$D$52</f>
        <v>руб./км</v>
      </c>
      <c r="E37" s="53">
        <v>1644126</v>
      </c>
      <c r="F37" s="53">
        <v>822063</v>
      </c>
    </row>
    <row r="38" spans="1:8" ht="31.5">
      <c r="A38" s="52"/>
      <c r="B38" s="51" t="s">
        <v>133</v>
      </c>
      <c r="C38" s="65"/>
      <c r="D38" s="55" t="str">
        <f>[6]СВОД!$D$52</f>
        <v>руб./км</v>
      </c>
      <c r="E38" s="53">
        <v>1695359</v>
      </c>
      <c r="F38" s="53">
        <v>847679.5</v>
      </c>
    </row>
    <row r="39" spans="1:8" ht="31.5">
      <c r="A39" s="52"/>
      <c r="B39" s="51" t="s">
        <v>134</v>
      </c>
      <c r="C39" s="65"/>
      <c r="D39" s="55" t="str">
        <f>[6]СВОД!$D$52</f>
        <v>руб./км</v>
      </c>
      <c r="E39" s="53">
        <v>1767448</v>
      </c>
      <c r="F39" s="53">
        <v>883724</v>
      </c>
    </row>
    <row r="40" spans="1:8" ht="31.5">
      <c r="A40" s="52"/>
      <c r="B40" s="51" t="s">
        <v>135</v>
      </c>
      <c r="C40" s="65"/>
      <c r="D40" s="55" t="str">
        <f>[6]СВОД!$D$52</f>
        <v>руб./км</v>
      </c>
      <c r="E40" s="53">
        <v>1869485</v>
      </c>
      <c r="F40" s="53">
        <v>934742.5</v>
      </c>
    </row>
    <row r="41" spans="1:8" ht="31.5">
      <c r="A41" s="52"/>
      <c r="B41" s="51" t="s">
        <v>136</v>
      </c>
      <c r="C41" s="66"/>
      <c r="D41" s="55" t="str">
        <f>[6]СВОД!$D$52</f>
        <v>руб./км</v>
      </c>
      <c r="E41" s="53">
        <v>1997341</v>
      </c>
      <c r="F41" s="53">
        <v>998670.5</v>
      </c>
    </row>
    <row r="42" spans="1:8" ht="15.75">
      <c r="A42" s="52"/>
      <c r="B42" s="51" t="s">
        <v>121</v>
      </c>
      <c r="C42" s="51"/>
      <c r="D42" s="55" t="str">
        <f>[6]СВОД!$D$52</f>
        <v>руб./км</v>
      </c>
      <c r="E42" s="52"/>
      <c r="F42" s="52"/>
    </row>
    <row r="43" spans="1:8" ht="31.5">
      <c r="A43" s="52"/>
      <c r="B43" s="51" t="s">
        <v>137</v>
      </c>
      <c r="C43" s="64" t="s">
        <v>138</v>
      </c>
      <c r="D43" s="55" t="str">
        <f>[6]СВОД!$D$52</f>
        <v>руб./км</v>
      </c>
      <c r="E43" s="53">
        <v>251017</v>
      </c>
      <c r="F43" s="53">
        <v>125508.5</v>
      </c>
      <c r="H43" s="61"/>
    </row>
    <row r="44" spans="1:8" ht="31.5">
      <c r="A44" s="52"/>
      <c r="B44" s="51" t="s">
        <v>139</v>
      </c>
      <c r="C44" s="65"/>
      <c r="D44" s="55" t="str">
        <f>[6]СВОД!$D$52</f>
        <v>руб./км</v>
      </c>
      <c r="E44" s="53">
        <v>266699</v>
      </c>
      <c r="F44" s="53">
        <v>133349.5</v>
      </c>
      <c r="H44" s="61"/>
    </row>
    <row r="45" spans="1:8" ht="31.5">
      <c r="A45" s="52"/>
      <c r="B45" s="51" t="s">
        <v>140</v>
      </c>
      <c r="C45" s="65"/>
      <c r="D45" s="55" t="str">
        <f>[6]СВОД!$D$52</f>
        <v>руб./км</v>
      </c>
      <c r="E45" s="53">
        <v>280480</v>
      </c>
      <c r="F45" s="53">
        <v>140240</v>
      </c>
      <c r="H45" s="61"/>
    </row>
    <row r="46" spans="1:8" ht="31.5">
      <c r="A46" s="52"/>
      <c r="B46" s="51" t="s">
        <v>141</v>
      </c>
      <c r="C46" s="65"/>
      <c r="D46" s="55" t="str">
        <f>[6]СВОД!$D$52</f>
        <v>руб./км</v>
      </c>
      <c r="E46" s="53">
        <v>309827</v>
      </c>
      <c r="F46" s="53">
        <v>154913.5</v>
      </c>
      <c r="H46" s="61"/>
    </row>
    <row r="47" spans="1:8" ht="31.5">
      <c r="A47" s="52"/>
      <c r="B47" s="51" t="s">
        <v>127</v>
      </c>
      <c r="C47" s="65"/>
      <c r="D47" s="55" t="str">
        <f>[6]СВОД!$D$52</f>
        <v>руб./км</v>
      </c>
      <c r="E47" s="53">
        <v>324801</v>
      </c>
      <c r="F47" s="53">
        <v>162400.5</v>
      </c>
      <c r="H47" s="61"/>
    </row>
    <row r="48" spans="1:8" ht="31.5">
      <c r="A48" s="52"/>
      <c r="B48" s="51" t="s">
        <v>142</v>
      </c>
      <c r="C48" s="65"/>
      <c r="D48" s="55" t="str">
        <f>[6]СВОД!$D$52</f>
        <v>руб./км</v>
      </c>
      <c r="E48" s="53">
        <v>408426</v>
      </c>
      <c r="F48" s="53">
        <v>204213</v>
      </c>
      <c r="H48" s="61"/>
    </row>
    <row r="49" spans="1:8" ht="31.5">
      <c r="A49" s="52"/>
      <c r="B49" s="51" t="s">
        <v>143</v>
      </c>
      <c r="C49" s="65"/>
      <c r="D49" s="55" t="str">
        <f>[6]СВОД!$D$52</f>
        <v>руб./км</v>
      </c>
      <c r="E49" s="53">
        <v>294019</v>
      </c>
      <c r="F49" s="53">
        <v>147009.5</v>
      </c>
      <c r="H49" s="61"/>
    </row>
    <row r="50" spans="1:8" ht="31.5">
      <c r="A50" s="52"/>
      <c r="B50" s="51" t="s">
        <v>144</v>
      </c>
      <c r="C50" s="65"/>
      <c r="D50" s="55" t="str">
        <f>[6]СВОД!$D$52</f>
        <v>руб./км</v>
      </c>
      <c r="E50" s="53">
        <v>326566</v>
      </c>
      <c r="F50" s="53">
        <v>163283</v>
      </c>
      <c r="H50" s="61"/>
    </row>
    <row r="51" spans="1:8" ht="31.5">
      <c r="A51" s="52"/>
      <c r="B51" s="51" t="s">
        <v>145</v>
      </c>
      <c r="C51" s="65"/>
      <c r="D51" s="55" t="str">
        <f>[6]СВОД!$D$52</f>
        <v>руб./км</v>
      </c>
      <c r="E51" s="53">
        <v>340592</v>
      </c>
      <c r="F51" s="53">
        <v>170296</v>
      </c>
      <c r="H51" s="61"/>
    </row>
    <row r="52" spans="1:8" ht="31.5">
      <c r="A52" s="52"/>
      <c r="B52" s="51" t="s">
        <v>146</v>
      </c>
      <c r="C52" s="65"/>
      <c r="D52" s="55" t="str">
        <f>[6]СВОД!$D$52</f>
        <v>руб./км</v>
      </c>
      <c r="E52" s="53">
        <v>371529</v>
      </c>
      <c r="F52" s="53">
        <v>185764.5</v>
      </c>
      <c r="H52" s="61"/>
    </row>
    <row r="53" spans="1:8" ht="31.5">
      <c r="A53" s="52"/>
      <c r="B53" s="51" t="s">
        <v>147</v>
      </c>
      <c r="C53" s="65"/>
      <c r="D53" s="55" t="str">
        <f>[6]СВОД!$D$52</f>
        <v>руб./км</v>
      </c>
      <c r="E53" s="53">
        <v>514440</v>
      </c>
      <c r="F53" s="53">
        <v>257220</v>
      </c>
      <c r="H53" s="61"/>
    </row>
    <row r="54" spans="1:8" ht="31.5">
      <c r="A54" s="52"/>
      <c r="B54" s="51" t="s">
        <v>148</v>
      </c>
      <c r="C54" s="65"/>
      <c r="D54" s="55" t="str">
        <f>[6]СВОД!$D$52</f>
        <v>руб./км</v>
      </c>
      <c r="E54" s="53">
        <v>410190</v>
      </c>
      <c r="F54" s="53">
        <v>205095</v>
      </c>
      <c r="H54" s="61"/>
    </row>
    <row r="55" spans="1:8" ht="31.5">
      <c r="A55" s="52"/>
      <c r="B55" s="51" t="s">
        <v>149</v>
      </c>
      <c r="C55" s="65"/>
      <c r="D55" s="55" t="str">
        <f>[6]СВОД!$D$52</f>
        <v>руб./км</v>
      </c>
      <c r="E55" s="53">
        <v>591743</v>
      </c>
      <c r="F55" s="53">
        <v>295871.5</v>
      </c>
      <c r="H55" s="61"/>
    </row>
    <row r="56" spans="1:8" ht="31.5">
      <c r="A56" s="52"/>
      <c r="B56" s="51" t="s">
        <v>150</v>
      </c>
      <c r="C56" s="65"/>
      <c r="D56" s="55" t="str">
        <f>[6]СВОД!$D$52</f>
        <v>руб./км</v>
      </c>
      <c r="E56" s="53">
        <v>440996</v>
      </c>
      <c r="F56" s="53">
        <v>220498</v>
      </c>
      <c r="H56" s="61"/>
    </row>
    <row r="57" spans="1:8" ht="31.5">
      <c r="A57" s="52"/>
      <c r="B57" s="51" t="s">
        <v>151</v>
      </c>
      <c r="C57" s="66"/>
      <c r="D57" s="55" t="str">
        <f>[6]СВОД!$D$52</f>
        <v>руб./км</v>
      </c>
      <c r="E57" s="53">
        <v>653325</v>
      </c>
      <c r="F57" s="53">
        <v>326662.5</v>
      </c>
      <c r="H57" s="61"/>
    </row>
    <row r="58" spans="1:8" ht="15.75">
      <c r="A58" s="52"/>
      <c r="B58" s="51" t="s">
        <v>121</v>
      </c>
      <c r="C58" s="51"/>
      <c r="D58" s="51"/>
      <c r="E58" s="52"/>
      <c r="F58" s="52"/>
    </row>
    <row r="59" spans="1:8" ht="31.5">
      <c r="A59" s="52"/>
      <c r="B59" s="51" t="s">
        <v>152</v>
      </c>
      <c r="C59" s="64" t="s">
        <v>92</v>
      </c>
      <c r="D59" s="55" t="str">
        <f>[6]СВОД!$D$52</f>
        <v>руб./км</v>
      </c>
      <c r="E59" s="53">
        <v>255600</v>
      </c>
      <c r="F59" s="53">
        <v>127800</v>
      </c>
    </row>
    <row r="60" spans="1:8" ht="31.5">
      <c r="A60" s="52"/>
      <c r="B60" s="51" t="s">
        <v>153</v>
      </c>
      <c r="C60" s="65"/>
      <c r="D60" s="55" t="str">
        <f>[6]СВОД!$D$52</f>
        <v>руб./км</v>
      </c>
      <c r="E60" s="53">
        <v>269780</v>
      </c>
      <c r="F60" s="53">
        <v>134890</v>
      </c>
    </row>
    <row r="61" spans="1:8" ht="31.5">
      <c r="A61" s="52"/>
      <c r="B61" s="51" t="s">
        <v>154</v>
      </c>
      <c r="C61" s="65"/>
      <c r="D61" s="55" t="str">
        <f>[6]СВОД!$D$52</f>
        <v>руб./км</v>
      </c>
      <c r="E61" s="53">
        <v>291240</v>
      </c>
      <c r="F61" s="53">
        <v>145620</v>
      </c>
    </row>
    <row r="62" spans="1:8" ht="31.5">
      <c r="A62" s="52"/>
      <c r="B62" s="51" t="s">
        <v>155</v>
      </c>
      <c r="C62" s="65"/>
      <c r="D62" s="55" t="str">
        <f>[6]СВОД!$D$52</f>
        <v>руб./км</v>
      </c>
      <c r="E62" s="53">
        <v>318330</v>
      </c>
      <c r="F62" s="53">
        <v>159165</v>
      </c>
    </row>
    <row r="63" spans="1:8" ht="31.5">
      <c r="A63" s="52"/>
      <c r="B63" s="51" t="s">
        <v>156</v>
      </c>
      <c r="C63" s="65"/>
      <c r="D63" s="55" t="str">
        <f>[6]СВОД!$D$52</f>
        <v>руб./км</v>
      </c>
      <c r="E63" s="53">
        <v>348655</v>
      </c>
      <c r="F63" s="53">
        <v>174327.5</v>
      </c>
    </row>
    <row r="64" spans="1:8" ht="31.5">
      <c r="A64" s="52"/>
      <c r="B64" s="51" t="s">
        <v>157</v>
      </c>
      <c r="C64" s="65"/>
      <c r="D64" s="55" t="str">
        <f>[6]СВОД!$D$52</f>
        <v>руб./км</v>
      </c>
      <c r="E64" s="53">
        <v>383016</v>
      </c>
      <c r="F64" s="53">
        <v>191508</v>
      </c>
    </row>
    <row r="65" spans="1:6" ht="31.5">
      <c r="A65" s="52"/>
      <c r="B65" s="51" t="s">
        <v>158</v>
      </c>
      <c r="C65" s="65"/>
      <c r="D65" s="55" t="str">
        <f>[6]СВОД!$D$52</f>
        <v>руб./км</v>
      </c>
      <c r="E65" s="53">
        <v>77635</v>
      </c>
      <c r="F65" s="53">
        <v>38817.5</v>
      </c>
    </row>
    <row r="66" spans="1:6" ht="31.5">
      <c r="A66" s="52"/>
      <c r="B66" s="51" t="s">
        <v>159</v>
      </c>
      <c r="C66" s="65"/>
      <c r="D66" s="55" t="str">
        <f>[6]СВОД!$D$52</f>
        <v>руб./км</v>
      </c>
      <c r="E66" s="53">
        <v>91375</v>
      </c>
      <c r="F66" s="53">
        <v>45687.5</v>
      </c>
    </row>
    <row r="67" spans="1:6" ht="31.5">
      <c r="A67" s="52"/>
      <c r="B67" s="51" t="s">
        <v>160</v>
      </c>
      <c r="C67" s="65"/>
      <c r="D67" s="55" t="str">
        <f>[6]СВОД!$D$52</f>
        <v>руб./км</v>
      </c>
      <c r="E67" s="53">
        <v>114034</v>
      </c>
      <c r="F67" s="53">
        <v>57017</v>
      </c>
    </row>
    <row r="68" spans="1:6" ht="31.5">
      <c r="A68" s="52"/>
      <c r="B68" s="51" t="s">
        <v>161</v>
      </c>
      <c r="C68" s="65"/>
      <c r="D68" s="55" t="str">
        <f>[6]СВОД!$D$52</f>
        <v>руб./км</v>
      </c>
      <c r="E68" s="53">
        <v>141200</v>
      </c>
      <c r="F68" s="53">
        <v>70600</v>
      </c>
    </row>
    <row r="69" spans="1:6" ht="31.5">
      <c r="A69" s="52"/>
      <c r="B69" s="51" t="s">
        <v>162</v>
      </c>
      <c r="C69" s="65"/>
      <c r="D69" s="55" t="str">
        <f>[6]СВОД!$D$52</f>
        <v>руб./км</v>
      </c>
      <c r="E69" s="53">
        <v>171502</v>
      </c>
      <c r="F69" s="53">
        <v>85751</v>
      </c>
    </row>
    <row r="70" spans="1:6" ht="31.5">
      <c r="A70" s="52"/>
      <c r="B70" s="51" t="s">
        <v>163</v>
      </c>
      <c r="C70" s="65"/>
      <c r="D70" s="55" t="str">
        <f>[6]СВОД!$D$52</f>
        <v>руб./км</v>
      </c>
      <c r="E70" s="53">
        <v>206619</v>
      </c>
      <c r="F70" s="53">
        <v>103309.5</v>
      </c>
    </row>
    <row r="71" spans="1:6" ht="47.25">
      <c r="A71" s="52"/>
      <c r="B71" s="54" t="s">
        <v>164</v>
      </c>
      <c r="C71" s="66"/>
      <c r="D71" s="56"/>
      <c r="E71" s="52"/>
      <c r="F71" s="52"/>
    </row>
    <row r="72" spans="1:6" ht="15.75">
      <c r="A72" s="52"/>
      <c r="B72" s="51" t="s">
        <v>121</v>
      </c>
      <c r="C72" s="51"/>
      <c r="D72" s="51"/>
      <c r="E72" s="52"/>
      <c r="F72" s="52"/>
    </row>
    <row r="73" spans="1:6" ht="15.75">
      <c r="A73" s="52"/>
      <c r="B73" s="51" t="s">
        <v>165</v>
      </c>
      <c r="C73" s="64" t="s">
        <v>123</v>
      </c>
      <c r="D73" s="55" t="str">
        <f>[6]СВОД!$D$52</f>
        <v>руб./км</v>
      </c>
      <c r="E73" s="53">
        <v>5162858</v>
      </c>
      <c r="F73" s="53">
        <v>2581429</v>
      </c>
    </row>
    <row r="74" spans="1:6" ht="15.75">
      <c r="A74" s="52"/>
      <c r="B74" s="51" t="s">
        <v>166</v>
      </c>
      <c r="C74" s="65"/>
      <c r="D74" s="55" t="str">
        <f>[6]СВОД!$D$52</f>
        <v>руб./км</v>
      </c>
      <c r="E74" s="53">
        <v>5295112</v>
      </c>
      <c r="F74" s="53">
        <v>2651749</v>
      </c>
    </row>
    <row r="75" spans="1:6" ht="15.75">
      <c r="A75" s="52"/>
      <c r="B75" s="51" t="s">
        <v>167</v>
      </c>
      <c r="C75" s="65"/>
      <c r="D75" s="55" t="str">
        <f>[6]СВОД!$D$52</f>
        <v>руб./км</v>
      </c>
      <c r="E75" s="53">
        <v>5413864</v>
      </c>
      <c r="F75" s="53">
        <v>2706932</v>
      </c>
    </row>
    <row r="76" spans="1:6" ht="15.75">
      <c r="A76" s="52"/>
      <c r="B76" s="51" t="s">
        <v>168</v>
      </c>
      <c r="C76" s="65"/>
      <c r="D76" s="55" t="str">
        <f>[6]СВОД!$D$52</f>
        <v>руб./км</v>
      </c>
      <c r="E76" s="53">
        <v>5527566</v>
      </c>
      <c r="F76" s="53">
        <v>2761290</v>
      </c>
    </row>
    <row r="77" spans="1:6" ht="15.75">
      <c r="A77" s="52"/>
      <c r="B77" s="51" t="s">
        <v>169</v>
      </c>
      <c r="C77" s="65"/>
      <c r="D77" s="55" t="str">
        <f>[6]СВОД!$D$52</f>
        <v>руб./км</v>
      </c>
      <c r="E77" s="53">
        <v>5865697</v>
      </c>
      <c r="F77" s="53">
        <v>2932848.5</v>
      </c>
    </row>
    <row r="78" spans="1:6" ht="15.75">
      <c r="A78" s="52"/>
      <c r="B78" s="51" t="s">
        <v>170</v>
      </c>
      <c r="C78" s="65"/>
      <c r="D78" s="55" t="str">
        <f>[6]СВОД!$D$52</f>
        <v>руб./км</v>
      </c>
      <c r="E78" s="53">
        <v>6099502</v>
      </c>
      <c r="F78" s="53">
        <v>3049751</v>
      </c>
    </row>
    <row r="79" spans="1:6" ht="15.75">
      <c r="A79" s="52"/>
      <c r="B79" s="51" t="s">
        <v>171</v>
      </c>
      <c r="C79" s="65"/>
      <c r="D79" s="55" t="str">
        <f>[6]СВОД!$D$52</f>
        <v>руб./км</v>
      </c>
      <c r="E79" s="53">
        <v>6926573</v>
      </c>
      <c r="F79" s="53">
        <v>3463286.5</v>
      </c>
    </row>
    <row r="80" spans="1:6" ht="15.75">
      <c r="A80" s="52"/>
      <c r="B80" s="51" t="s">
        <v>172</v>
      </c>
      <c r="C80" s="65"/>
      <c r="D80" s="55" t="str">
        <f>[6]СВОД!$D$52</f>
        <v>руб./км</v>
      </c>
      <c r="E80" s="53">
        <v>7630370</v>
      </c>
      <c r="F80" s="53">
        <v>3815185</v>
      </c>
    </row>
    <row r="81" spans="1:6" ht="15.75">
      <c r="A81" s="52"/>
      <c r="B81" s="51" t="s">
        <v>173</v>
      </c>
      <c r="C81" s="65"/>
      <c r="D81" s="55" t="str">
        <f>[6]СВОД!$D$52</f>
        <v>руб./км</v>
      </c>
      <c r="E81" s="53">
        <v>8929604</v>
      </c>
      <c r="F81" s="53">
        <v>4464802</v>
      </c>
    </row>
    <row r="82" spans="1:6" ht="15.75">
      <c r="A82" s="52"/>
      <c r="B82" s="51" t="s">
        <v>174</v>
      </c>
      <c r="C82" s="65"/>
      <c r="D82" s="55" t="str">
        <f>[6]СВОД!$D$52</f>
        <v>руб./км</v>
      </c>
      <c r="E82" s="53">
        <v>10357468</v>
      </c>
      <c r="F82" s="53">
        <v>5178734</v>
      </c>
    </row>
    <row r="83" spans="1:6" ht="15.75">
      <c r="A83" s="52"/>
      <c r="B83" s="51" t="s">
        <v>175</v>
      </c>
      <c r="C83" s="65"/>
      <c r="D83" s="55" t="str">
        <f>[6]СВОД!$D$52</f>
        <v>руб./км</v>
      </c>
      <c r="E83" s="53">
        <v>10621978</v>
      </c>
      <c r="F83" s="53">
        <v>5319374.5</v>
      </c>
    </row>
    <row r="84" spans="1:6" ht="15.75">
      <c r="A84" s="52"/>
      <c r="B84" s="51" t="s">
        <v>176</v>
      </c>
      <c r="C84" s="65"/>
      <c r="D84" s="55" t="str">
        <f>[6]СВОД!$D$52</f>
        <v>руб./км</v>
      </c>
      <c r="E84" s="53">
        <v>10859481</v>
      </c>
      <c r="F84" s="53">
        <v>5429740.5</v>
      </c>
    </row>
    <row r="85" spans="1:6" ht="15.75">
      <c r="A85" s="52"/>
      <c r="B85" s="51" t="s">
        <v>177</v>
      </c>
      <c r="C85" s="65"/>
      <c r="D85" s="55" t="str">
        <f>[6]СВОД!$D$52</f>
        <v>руб./км</v>
      </c>
      <c r="E85" s="53">
        <v>11086883</v>
      </c>
      <c r="F85" s="53">
        <v>5538456</v>
      </c>
    </row>
    <row r="86" spans="1:6" ht="15.75">
      <c r="A86" s="52"/>
      <c r="B86" s="51" t="s">
        <v>178</v>
      </c>
      <c r="C86" s="65"/>
      <c r="D86" s="55" t="str">
        <f>[6]СВОД!$D$52</f>
        <v>руб./км</v>
      </c>
      <c r="E86" s="53">
        <v>11763145</v>
      </c>
      <c r="F86" s="53">
        <v>5881572.5</v>
      </c>
    </row>
    <row r="87" spans="1:6" ht="15.75">
      <c r="A87" s="52"/>
      <c r="B87" s="51" t="s">
        <v>179</v>
      </c>
      <c r="C87" s="65"/>
      <c r="D87" s="55" t="str">
        <f>[6]СВОД!$D$52</f>
        <v>руб./км</v>
      </c>
      <c r="E87" s="53">
        <v>12230758</v>
      </c>
      <c r="F87" s="53">
        <v>6115379</v>
      </c>
    </row>
    <row r="88" spans="1:6" ht="15.75">
      <c r="A88" s="52"/>
      <c r="B88" s="51" t="s">
        <v>180</v>
      </c>
      <c r="C88" s="65"/>
      <c r="D88" s="55" t="str">
        <f>[6]СВОД!$D$52</f>
        <v>руб./км</v>
      </c>
      <c r="E88" s="53">
        <v>13884901</v>
      </c>
      <c r="F88" s="53">
        <v>6942450.5</v>
      </c>
    </row>
    <row r="89" spans="1:6" ht="15.75">
      <c r="A89" s="52"/>
      <c r="B89" s="51" t="s">
        <v>181</v>
      </c>
      <c r="C89" s="65"/>
      <c r="D89" s="55" t="str">
        <f>[6]СВОД!$D$52</f>
        <v>руб./км</v>
      </c>
      <c r="E89" s="53">
        <v>15292492</v>
      </c>
      <c r="F89" s="53">
        <v>7646246</v>
      </c>
    </row>
    <row r="90" spans="1:6" ht="15.75">
      <c r="A90" s="52"/>
      <c r="B90" s="51" t="s">
        <v>182</v>
      </c>
      <c r="C90" s="66"/>
      <c r="D90" s="55" t="str">
        <f>[6]СВОД!$D$52</f>
        <v>руб./км</v>
      </c>
      <c r="E90" s="53">
        <v>17890958</v>
      </c>
      <c r="F90" s="53">
        <v>8945479</v>
      </c>
    </row>
    <row r="91" spans="1:6" ht="15.75">
      <c r="A91" s="52"/>
      <c r="B91" s="51" t="s">
        <v>121</v>
      </c>
      <c r="C91" s="51"/>
      <c r="D91" s="51"/>
      <c r="E91" s="52"/>
      <c r="F91" s="52"/>
    </row>
    <row r="92" spans="1:6" ht="15.75">
      <c r="A92" s="52"/>
      <c r="B92" s="51" t="s">
        <v>183</v>
      </c>
      <c r="C92" s="64" t="s">
        <v>94</v>
      </c>
      <c r="D92" s="55" t="str">
        <f>[6]СВОД!$D$52</f>
        <v>руб./км</v>
      </c>
      <c r="E92" s="53">
        <v>897258</v>
      </c>
      <c r="F92" s="53">
        <v>448629</v>
      </c>
    </row>
    <row r="93" spans="1:6" ht="15.75">
      <c r="A93" s="52"/>
      <c r="B93" s="51" t="s">
        <v>184</v>
      </c>
      <c r="C93" s="65"/>
      <c r="D93" s="55" t="str">
        <f>[6]СВОД!$D$52</f>
        <v>руб./км</v>
      </c>
      <c r="E93" s="53">
        <v>910750</v>
      </c>
      <c r="F93" s="53">
        <v>455375</v>
      </c>
    </row>
    <row r="94" spans="1:6" ht="15.75">
      <c r="A94" s="52"/>
      <c r="B94" s="51" t="s">
        <v>185</v>
      </c>
      <c r="C94" s="65"/>
      <c r="D94" s="55" t="str">
        <f>[6]СВОД!$D$52</f>
        <v>руб./км</v>
      </c>
      <c r="E94" s="53">
        <v>1085342</v>
      </c>
      <c r="F94" s="53">
        <v>542671</v>
      </c>
    </row>
    <row r="95" spans="1:6" ht="15.75">
      <c r="A95" s="52"/>
      <c r="B95" s="51" t="s">
        <v>186</v>
      </c>
      <c r="C95" s="65"/>
      <c r="D95" s="55" t="str">
        <f>[6]СВОД!$D$52</f>
        <v>руб./км</v>
      </c>
      <c r="E95" s="53">
        <v>2596625</v>
      </c>
      <c r="F95" s="53">
        <v>1298312.5</v>
      </c>
    </row>
    <row r="96" spans="1:6" ht="15.75">
      <c r="A96" s="52"/>
      <c r="B96" s="51" t="s">
        <v>187</v>
      </c>
      <c r="C96" s="65"/>
      <c r="D96" s="55" t="str">
        <f>[6]СВОД!$D$52</f>
        <v>руб./км</v>
      </c>
      <c r="E96" s="53">
        <v>2608660</v>
      </c>
      <c r="F96" s="53">
        <v>1304330</v>
      </c>
    </row>
    <row r="97" spans="1:6" ht="15.75">
      <c r="A97" s="52"/>
      <c r="B97" s="51" t="s">
        <v>188</v>
      </c>
      <c r="C97" s="65"/>
      <c r="D97" s="55" t="str">
        <f>[6]СВОД!$D$52</f>
        <v>руб./км</v>
      </c>
      <c r="E97" s="53">
        <v>2648458</v>
      </c>
      <c r="F97" s="53">
        <v>1324229</v>
      </c>
    </row>
    <row r="98" spans="1:6" ht="15.75">
      <c r="A98" s="52"/>
      <c r="B98" s="51" t="s">
        <v>189</v>
      </c>
      <c r="C98" s="65"/>
      <c r="D98" s="55" t="str">
        <f>[6]СВОД!$D$52</f>
        <v>руб./км</v>
      </c>
      <c r="E98" s="53">
        <v>2731868</v>
      </c>
      <c r="F98" s="53">
        <v>1365934</v>
      </c>
    </row>
    <row r="99" spans="1:6" ht="15.75">
      <c r="A99" s="52"/>
      <c r="B99" s="51" t="s">
        <v>190</v>
      </c>
      <c r="C99" s="65"/>
      <c r="D99" s="55" t="str">
        <f>[6]СВОД!$D$52</f>
        <v>руб./км</v>
      </c>
      <c r="E99" s="53">
        <v>2807041</v>
      </c>
      <c r="F99" s="53">
        <v>1403520.5</v>
      </c>
    </row>
    <row r="100" spans="1:6" ht="15.75">
      <c r="A100" s="52"/>
      <c r="B100" s="51" t="s">
        <v>191</v>
      </c>
      <c r="C100" s="65"/>
      <c r="D100" s="55" t="str">
        <f>[6]СВОД!$D$52</f>
        <v>руб./км</v>
      </c>
      <c r="E100" s="53">
        <v>1721464</v>
      </c>
      <c r="F100" s="53">
        <v>860732</v>
      </c>
    </row>
    <row r="101" spans="1:6" ht="15.75">
      <c r="A101" s="52"/>
      <c r="B101" s="51" t="s">
        <v>192</v>
      </c>
      <c r="C101" s="65"/>
      <c r="D101" s="55" t="str">
        <f>[6]СВОД!$D$52</f>
        <v>руб./км</v>
      </c>
      <c r="E101" s="53">
        <v>1716210</v>
      </c>
      <c r="F101" s="53">
        <v>858105</v>
      </c>
    </row>
    <row r="102" spans="1:6" ht="15.75">
      <c r="A102" s="52"/>
      <c r="B102" s="51" t="s">
        <v>193</v>
      </c>
      <c r="C102" s="65"/>
      <c r="D102" s="55" t="str">
        <f>[6]СВОД!$D$52</f>
        <v>руб./км</v>
      </c>
      <c r="E102" s="53">
        <v>2056287</v>
      </c>
      <c r="F102" s="53">
        <v>1028143.5</v>
      </c>
    </row>
    <row r="103" spans="1:6" ht="15.75">
      <c r="A103" s="52"/>
      <c r="B103" s="51" t="s">
        <v>194</v>
      </c>
      <c r="C103" s="65"/>
      <c r="D103" s="55" t="str">
        <f>[6]СВОД!$D$52</f>
        <v>руб./км</v>
      </c>
      <c r="E103" s="53">
        <v>5192379</v>
      </c>
      <c r="F103" s="53">
        <v>2596189.5</v>
      </c>
    </row>
    <row r="104" spans="1:6" ht="15.75">
      <c r="A104" s="52"/>
      <c r="B104" s="51" t="s">
        <v>195</v>
      </c>
      <c r="C104" s="65"/>
      <c r="D104" s="55" t="str">
        <f>[6]СВОД!$D$52</f>
        <v>руб./км</v>
      </c>
      <c r="E104" s="53">
        <v>5283101</v>
      </c>
      <c r="F104" s="53">
        <v>2641550.5</v>
      </c>
    </row>
    <row r="105" spans="1:6" ht="15.75">
      <c r="A105" s="52"/>
      <c r="B105" s="51" t="s">
        <v>196</v>
      </c>
      <c r="C105" s="65"/>
      <c r="D105" s="55" t="str">
        <f>[6]СВОД!$D$52</f>
        <v>руб./км</v>
      </c>
      <c r="E105" s="53">
        <v>5295110</v>
      </c>
      <c r="F105" s="53">
        <v>2647555</v>
      </c>
    </row>
    <row r="106" spans="1:6" ht="15.75">
      <c r="A106" s="52"/>
      <c r="B106" s="51" t="s">
        <v>197</v>
      </c>
      <c r="C106" s="65"/>
      <c r="D106" s="55" t="str">
        <f>[6]СВОД!$D$52</f>
        <v>руб./км</v>
      </c>
      <c r="E106" s="53">
        <v>5462864</v>
      </c>
      <c r="F106" s="53">
        <v>2731432</v>
      </c>
    </row>
    <row r="107" spans="1:6" ht="15.75">
      <c r="A107" s="52"/>
      <c r="B107" s="51" t="s">
        <v>198</v>
      </c>
      <c r="C107" s="66"/>
      <c r="D107" s="55" t="str">
        <f>[6]СВОД!$D$52</f>
        <v>руб./км</v>
      </c>
      <c r="E107" s="53">
        <v>5613209</v>
      </c>
      <c r="F107" s="53">
        <v>2806604.5</v>
      </c>
    </row>
    <row r="108" spans="1:6" ht="15.75">
      <c r="A108" s="52"/>
      <c r="B108" s="51" t="s">
        <v>121</v>
      </c>
      <c r="C108" s="51"/>
      <c r="D108" s="51"/>
      <c r="E108" s="52"/>
      <c r="F108" s="52"/>
    </row>
    <row r="109" spans="1:6" ht="15.75">
      <c r="A109" s="52"/>
      <c r="B109" s="51" t="s">
        <v>199</v>
      </c>
      <c r="C109" s="64" t="s">
        <v>138</v>
      </c>
      <c r="D109" s="55" t="str">
        <f>[6]СВОД!$D$52</f>
        <v>руб./км</v>
      </c>
      <c r="E109" s="53">
        <v>498092.16</v>
      </c>
      <c r="F109" s="53">
        <v>249046.08</v>
      </c>
    </row>
    <row r="110" spans="1:6" ht="15.75">
      <c r="A110" s="52"/>
      <c r="B110" s="51" t="s">
        <v>200</v>
      </c>
      <c r="C110" s="65"/>
      <c r="D110" s="55" t="str">
        <f>[6]СВОД!$D$52</f>
        <v>руб./км</v>
      </c>
      <c r="E110" s="53">
        <v>743614</v>
      </c>
      <c r="F110" s="53">
        <v>371807</v>
      </c>
    </row>
    <row r="111" spans="1:6" ht="15.75">
      <c r="A111" s="52"/>
      <c r="B111" s="51" t="s">
        <v>201</v>
      </c>
      <c r="C111" s="65"/>
      <c r="D111" s="55" t="str">
        <f>[6]СВОД!$D$52</f>
        <v>руб./км</v>
      </c>
      <c r="E111" s="53">
        <v>804824</v>
      </c>
      <c r="F111" s="53">
        <v>402412</v>
      </c>
    </row>
    <row r="112" spans="1:6" ht="15.75">
      <c r="A112" s="52"/>
      <c r="B112" s="51" t="s">
        <v>202</v>
      </c>
      <c r="C112" s="65"/>
      <c r="D112" s="55" t="str">
        <f>[6]СВОД!$D$52</f>
        <v>руб./км</v>
      </c>
      <c r="E112" s="53">
        <v>692034</v>
      </c>
      <c r="F112" s="53">
        <v>346017</v>
      </c>
    </row>
    <row r="113" spans="1:6" ht="15.75">
      <c r="A113" s="52"/>
      <c r="B113" s="51" t="s">
        <v>334</v>
      </c>
      <c r="C113" s="65"/>
      <c r="D113" s="55" t="str">
        <f>[6]СВОД!$D$52</f>
        <v>руб./км</v>
      </c>
      <c r="E113" s="53">
        <v>876899</v>
      </c>
      <c r="F113" s="53">
        <v>438449.5</v>
      </c>
    </row>
    <row r="114" spans="1:6" ht="15.75">
      <c r="A114" s="52"/>
      <c r="B114" s="51" t="s">
        <v>335</v>
      </c>
      <c r="C114" s="65"/>
      <c r="D114" s="55" t="str">
        <f>[6]СВОД!$D$52</f>
        <v>руб./км</v>
      </c>
      <c r="E114" s="53">
        <v>835447</v>
      </c>
      <c r="F114" s="53">
        <v>417723.5</v>
      </c>
    </row>
    <row r="115" spans="1:6" ht="15.75">
      <c r="A115" s="52"/>
      <c r="B115" s="51" t="s">
        <v>203</v>
      </c>
      <c r="C115" s="65"/>
      <c r="D115" s="55" t="str">
        <f>[6]СВОД!$D$52</f>
        <v>руб./км</v>
      </c>
      <c r="E115" s="53">
        <v>974647</v>
      </c>
      <c r="F115" s="53">
        <v>487323.5</v>
      </c>
    </row>
    <row r="116" spans="1:6" ht="15.75">
      <c r="A116" s="52"/>
      <c r="B116" s="51" t="s">
        <v>204</v>
      </c>
      <c r="C116" s="65"/>
      <c r="D116" s="55" t="str">
        <f>[6]СВОД!$D$52</f>
        <v>руб./км</v>
      </c>
      <c r="E116" s="53">
        <v>877112</v>
      </c>
      <c r="F116" s="53">
        <v>438556</v>
      </c>
    </row>
    <row r="117" spans="1:6" ht="15.75">
      <c r="A117" s="52"/>
      <c r="B117" s="51" t="s">
        <v>205</v>
      </c>
      <c r="C117" s="65"/>
      <c r="D117" s="55" t="str">
        <f>[6]СВОД!$D$52</f>
        <v>руб./км</v>
      </c>
      <c r="E117" s="53">
        <v>976962</v>
      </c>
      <c r="F117" s="53">
        <v>488481</v>
      </c>
    </row>
    <row r="118" spans="1:6" ht="15.75">
      <c r="A118" s="52"/>
      <c r="B118" s="51" t="s">
        <v>206</v>
      </c>
      <c r="C118" s="65"/>
      <c r="D118" s="55" t="str">
        <f>[6]СВОД!$D$52</f>
        <v>руб./км</v>
      </c>
      <c r="E118" s="53">
        <v>1080164</v>
      </c>
      <c r="F118" s="53">
        <v>540082</v>
      </c>
    </row>
    <row r="119" spans="1:6" ht="15.75">
      <c r="A119" s="52"/>
      <c r="B119" s="51" t="s">
        <v>207</v>
      </c>
      <c r="C119" s="65"/>
      <c r="D119" s="55" t="str">
        <f>[6]СВОД!$D$52</f>
        <v>руб./км</v>
      </c>
      <c r="E119" s="53">
        <v>1010881</v>
      </c>
      <c r="F119" s="53">
        <v>505440.5</v>
      </c>
    </row>
    <row r="120" spans="1:6" ht="15.75">
      <c r="A120" s="52"/>
      <c r="B120" s="51" t="s">
        <v>208</v>
      </c>
      <c r="C120" s="65"/>
      <c r="D120" s="55" t="str">
        <f>[6]СВОД!$D$52</f>
        <v>руб./км</v>
      </c>
      <c r="E120" s="53">
        <v>1090351</v>
      </c>
      <c r="F120" s="53">
        <v>545175.5</v>
      </c>
    </row>
    <row r="121" spans="1:6" ht="15.75">
      <c r="A121" s="52"/>
      <c r="B121" s="51" t="s">
        <v>209</v>
      </c>
      <c r="C121" s="65"/>
      <c r="D121" s="55" t="str">
        <f>[6]СВОД!$D$52</f>
        <v>руб./км</v>
      </c>
      <c r="E121" s="53">
        <v>1053233</v>
      </c>
      <c r="F121" s="53">
        <v>526616.5</v>
      </c>
    </row>
    <row r="122" spans="1:6" ht="15.75">
      <c r="A122" s="52"/>
      <c r="B122" s="51" t="s">
        <v>210</v>
      </c>
      <c r="C122" s="65"/>
      <c r="D122" s="55" t="str">
        <f>[6]СВОД!$D$52</f>
        <v>руб./км</v>
      </c>
      <c r="E122" s="53">
        <v>1179015</v>
      </c>
      <c r="F122" s="53">
        <v>589507.5</v>
      </c>
    </row>
    <row r="123" spans="1:6" ht="15.75">
      <c r="A123" s="52"/>
      <c r="B123" s="51" t="s">
        <v>211</v>
      </c>
      <c r="C123" s="65"/>
      <c r="D123" s="55" t="str">
        <f>[6]СВОД!$D$52</f>
        <v>руб./км</v>
      </c>
      <c r="E123" s="53">
        <v>1097202</v>
      </c>
      <c r="F123" s="53">
        <v>548601</v>
      </c>
    </row>
    <row r="124" spans="1:6" ht="15.75">
      <c r="A124" s="52"/>
      <c r="B124" s="51" t="s">
        <v>212</v>
      </c>
      <c r="C124" s="65"/>
      <c r="D124" s="55" t="str">
        <f>[6]СВОД!$D$52</f>
        <v>руб./км</v>
      </c>
      <c r="E124" s="53">
        <v>1324819</v>
      </c>
      <c r="F124" s="53">
        <v>662409.5</v>
      </c>
    </row>
    <row r="125" spans="1:6" ht="15.75">
      <c r="A125" s="52"/>
      <c r="B125" s="51" t="s">
        <v>213</v>
      </c>
      <c r="C125" s="65"/>
      <c r="D125" s="55" t="str">
        <f>[6]СВОД!$D$52</f>
        <v>руб./км</v>
      </c>
      <c r="E125" s="53">
        <v>1182449</v>
      </c>
      <c r="F125" s="53">
        <v>591224.5</v>
      </c>
    </row>
    <row r="126" spans="1:6" ht="15.75">
      <c r="A126" s="52"/>
      <c r="B126" s="51" t="s">
        <v>214</v>
      </c>
      <c r="C126" s="65"/>
      <c r="D126" s="55" t="str">
        <f>[6]СВОД!$D$52</f>
        <v>руб./км</v>
      </c>
      <c r="E126" s="53">
        <v>1467525</v>
      </c>
      <c r="F126" s="53">
        <v>733762.5</v>
      </c>
    </row>
    <row r="127" spans="1:6" ht="15.75">
      <c r="A127" s="52"/>
      <c r="B127" s="51" t="s">
        <v>215</v>
      </c>
      <c r="C127" s="65"/>
      <c r="D127" s="55" t="str">
        <f>[6]СВОД!$D$52</f>
        <v>руб./км</v>
      </c>
      <c r="E127" s="53">
        <v>851959</v>
      </c>
      <c r="F127" s="53">
        <v>425979.5</v>
      </c>
    </row>
    <row r="128" spans="1:6" ht="15.75">
      <c r="A128" s="52"/>
      <c r="B128" s="51" t="s">
        <v>216</v>
      </c>
      <c r="C128" s="65"/>
      <c r="D128" s="55" t="str">
        <f>[6]СВОД!$D$52</f>
        <v>руб./км</v>
      </c>
      <c r="E128" s="53">
        <v>1605656</v>
      </c>
      <c r="F128" s="53">
        <v>802828</v>
      </c>
    </row>
    <row r="129" spans="1:6" ht="15.75">
      <c r="A129" s="52"/>
      <c r="B129" s="51" t="s">
        <v>217</v>
      </c>
      <c r="C129" s="65"/>
      <c r="D129" s="55" t="str">
        <f>[6]СВОД!$D$52</f>
        <v>руб./км</v>
      </c>
      <c r="E129" s="53">
        <v>938391</v>
      </c>
      <c r="F129" s="53">
        <v>469195.5</v>
      </c>
    </row>
    <row r="130" spans="1:6" ht="15.75">
      <c r="A130" s="52"/>
      <c r="B130" s="51" t="s">
        <v>218</v>
      </c>
      <c r="C130" s="65"/>
      <c r="D130" s="55" t="str">
        <f>[6]СВОД!$D$52</f>
        <v>руб./км</v>
      </c>
      <c r="E130" s="53">
        <v>1778519</v>
      </c>
      <c r="F130" s="53">
        <v>889259.5</v>
      </c>
    </row>
    <row r="131" spans="1:6" ht="15.75">
      <c r="A131" s="52"/>
      <c r="B131" s="51" t="s">
        <v>219</v>
      </c>
      <c r="C131" s="65"/>
      <c r="D131" s="55" t="str">
        <f>[6]СВОД!$D$52</f>
        <v>руб./км</v>
      </c>
      <c r="E131" s="53">
        <v>1040220</v>
      </c>
      <c r="F131" s="53">
        <v>520110</v>
      </c>
    </row>
    <row r="132" spans="1:6" ht="15.75">
      <c r="A132" s="52"/>
      <c r="B132" s="51" t="s">
        <v>220</v>
      </c>
      <c r="C132" s="65"/>
      <c r="D132" s="55" t="str">
        <f>[6]СВОД!$D$52</f>
        <v>руб./км</v>
      </c>
      <c r="E132" s="53">
        <v>1196945</v>
      </c>
      <c r="F132" s="53">
        <v>598472.5</v>
      </c>
    </row>
    <row r="133" spans="1:6" ht="15.75">
      <c r="A133" s="52"/>
      <c r="B133" s="51" t="s">
        <v>221</v>
      </c>
      <c r="C133" s="65"/>
      <c r="D133" s="55" t="str">
        <f>[6]СВОД!$D$52</f>
        <v>руб./км</v>
      </c>
      <c r="E133" s="53">
        <v>1268315</v>
      </c>
      <c r="F133" s="53">
        <v>634157.5</v>
      </c>
    </row>
    <row r="134" spans="1:6" ht="15.75">
      <c r="A134" s="52"/>
      <c r="B134" s="51" t="s">
        <v>222</v>
      </c>
      <c r="C134" s="65"/>
      <c r="D134" s="55" t="str">
        <f>[6]СВОД!$D$52</f>
        <v>руб./км</v>
      </c>
      <c r="E134" s="53">
        <v>1443386</v>
      </c>
      <c r="F134" s="53">
        <v>721693</v>
      </c>
    </row>
    <row r="135" spans="1:6" ht="15.75">
      <c r="A135" s="52"/>
      <c r="B135" s="51" t="s">
        <v>223</v>
      </c>
      <c r="C135" s="65"/>
      <c r="D135" s="55" t="str">
        <f>[6]СВОД!$D$52</f>
        <v>руб./км</v>
      </c>
      <c r="E135" s="53">
        <v>1592778</v>
      </c>
      <c r="F135" s="53">
        <v>796389</v>
      </c>
    </row>
    <row r="136" spans="1:6" ht="15.75">
      <c r="A136" s="52"/>
      <c r="B136" s="51" t="s">
        <v>224</v>
      </c>
      <c r="C136" s="65"/>
      <c r="D136" s="55" t="str">
        <f>[6]СВОД!$D$52</f>
        <v>руб./км</v>
      </c>
      <c r="E136" s="53">
        <v>1879402</v>
      </c>
      <c r="F136" s="53">
        <v>939701</v>
      </c>
    </row>
    <row r="137" spans="1:6" ht="15.75">
      <c r="A137" s="52"/>
      <c r="B137" s="51" t="s">
        <v>225</v>
      </c>
      <c r="C137" s="65"/>
      <c r="D137" s="55" t="str">
        <f>[6]СВОД!$D$52</f>
        <v>руб./км</v>
      </c>
      <c r="E137" s="53">
        <v>2114410</v>
      </c>
      <c r="F137" s="53">
        <v>1057205</v>
      </c>
    </row>
    <row r="138" spans="1:6" ht="15.75">
      <c r="A138" s="52"/>
      <c r="B138" s="51" t="s">
        <v>226</v>
      </c>
      <c r="C138" s="65"/>
      <c r="D138" s="55" t="str">
        <f>[6]СВОД!$D$52</f>
        <v>руб./км</v>
      </c>
      <c r="E138" s="53">
        <v>2659748</v>
      </c>
      <c r="F138" s="53">
        <v>1329874</v>
      </c>
    </row>
    <row r="139" spans="1:6" ht="15.75">
      <c r="A139" s="52"/>
      <c r="B139" s="51" t="s">
        <v>227</v>
      </c>
      <c r="C139" s="66"/>
      <c r="D139" s="55" t="str">
        <f>[6]СВОД!$D$52</f>
        <v>руб./км</v>
      </c>
      <c r="E139" s="53">
        <v>2354981</v>
      </c>
      <c r="F139" s="53">
        <v>1177490.5</v>
      </c>
    </row>
    <row r="140" spans="1:6" ht="15.75">
      <c r="A140" s="52"/>
      <c r="B140" s="51" t="s">
        <v>121</v>
      </c>
      <c r="C140" s="51"/>
      <c r="D140" s="51"/>
      <c r="E140" s="52"/>
      <c r="F140" s="52"/>
    </row>
    <row r="141" spans="1:6" ht="15.75">
      <c r="A141" s="52"/>
      <c r="B141" s="51" t="s">
        <v>228</v>
      </c>
      <c r="C141" s="64" t="s">
        <v>92</v>
      </c>
      <c r="D141" s="55" t="str">
        <f>[6]СВОД!$D$52</f>
        <v>руб./км</v>
      </c>
      <c r="E141" s="53">
        <v>223782</v>
      </c>
      <c r="F141" s="53">
        <v>141596.5</v>
      </c>
    </row>
    <row r="142" spans="1:6" ht="15.75">
      <c r="A142" s="52"/>
      <c r="B142" s="51" t="s">
        <v>229</v>
      </c>
      <c r="C142" s="65"/>
      <c r="D142" s="55" t="str">
        <f>[6]СВОД!$D$52</f>
        <v>руб./км</v>
      </c>
      <c r="E142" s="53">
        <v>254145</v>
      </c>
      <c r="F142" s="53">
        <v>127072.5</v>
      </c>
    </row>
    <row r="143" spans="1:6" ht="15.75">
      <c r="A143" s="52"/>
      <c r="B143" s="51" t="s">
        <v>230</v>
      </c>
      <c r="C143" s="65"/>
      <c r="D143" s="55" t="str">
        <f>[6]СВОД!$D$52</f>
        <v>руб./км</v>
      </c>
      <c r="E143" s="53">
        <v>268685</v>
      </c>
      <c r="F143" s="53">
        <v>134342.5</v>
      </c>
    </row>
    <row r="144" spans="1:6" ht="15.75">
      <c r="A144" s="52"/>
      <c r="B144" s="51" t="s">
        <v>231</v>
      </c>
      <c r="C144" s="65"/>
      <c r="D144" s="55" t="str">
        <f>[6]СВОД!$D$52</f>
        <v>руб./км</v>
      </c>
      <c r="E144" s="53">
        <v>285812</v>
      </c>
      <c r="F144" s="53">
        <v>142906</v>
      </c>
    </row>
    <row r="145" spans="1:6" ht="15.75">
      <c r="A145" s="52"/>
      <c r="B145" s="51" t="s">
        <v>232</v>
      </c>
      <c r="C145" s="65"/>
      <c r="D145" s="55" t="str">
        <f>[6]СВОД!$D$52</f>
        <v>руб./км</v>
      </c>
      <c r="E145" s="53">
        <v>261028</v>
      </c>
      <c r="F145" s="53">
        <v>130514</v>
      </c>
    </row>
    <row r="146" spans="1:6" ht="15.75">
      <c r="A146" s="52"/>
      <c r="B146" s="51" t="s">
        <v>233</v>
      </c>
      <c r="C146" s="65"/>
      <c r="D146" s="55" t="str">
        <f>[6]СВОД!$D$52</f>
        <v>руб./км</v>
      </c>
      <c r="E146" s="53">
        <v>272438</v>
      </c>
      <c r="F146" s="53">
        <v>136219</v>
      </c>
    </row>
    <row r="147" spans="1:6" ht="15.75">
      <c r="A147" s="52"/>
      <c r="B147" s="51" t="s">
        <v>234</v>
      </c>
      <c r="C147" s="65"/>
      <c r="D147" s="55" t="str">
        <f>[6]СВОД!$D$52</f>
        <v>руб./км</v>
      </c>
      <c r="E147" s="53">
        <v>313504</v>
      </c>
      <c r="F147" s="53">
        <v>156752</v>
      </c>
    </row>
    <row r="148" spans="1:6" ht="15.75">
      <c r="A148" s="52"/>
      <c r="B148" s="51" t="s">
        <v>235</v>
      </c>
      <c r="C148" s="65"/>
      <c r="D148" s="55" t="str">
        <f>[6]СВОД!$D$52</f>
        <v>руб./км</v>
      </c>
      <c r="E148" s="53">
        <v>344132</v>
      </c>
      <c r="F148" s="53">
        <v>172066</v>
      </c>
    </row>
    <row r="149" spans="1:6" ht="15.75">
      <c r="A149" s="52"/>
      <c r="B149" s="51" t="s">
        <v>236</v>
      </c>
      <c r="C149" s="65"/>
      <c r="D149" s="55" t="str">
        <f>[6]СВОД!$D$52</f>
        <v>руб./км</v>
      </c>
      <c r="E149" s="53">
        <v>454656</v>
      </c>
      <c r="F149" s="53">
        <v>227328</v>
      </c>
    </row>
    <row r="150" spans="1:6" ht="15.75">
      <c r="A150" s="52"/>
      <c r="B150" s="51" t="s">
        <v>237</v>
      </c>
      <c r="C150" s="65"/>
      <c r="D150" s="55" t="str">
        <f>[6]СВОД!$D$52</f>
        <v>руб./км</v>
      </c>
      <c r="E150" s="53">
        <v>301111</v>
      </c>
      <c r="F150" s="53">
        <v>150555.5</v>
      </c>
    </row>
    <row r="151" spans="1:6" ht="15.75">
      <c r="A151" s="52"/>
      <c r="B151" s="51" t="s">
        <v>238</v>
      </c>
      <c r="C151" s="65"/>
      <c r="D151" s="55" t="str">
        <f>[6]СВОД!$D$52</f>
        <v>руб./км</v>
      </c>
      <c r="E151" s="53">
        <v>335309</v>
      </c>
      <c r="F151" s="53">
        <v>167654.5</v>
      </c>
    </row>
    <row r="152" spans="1:6" ht="15.75">
      <c r="A152" s="52"/>
      <c r="B152" s="51" t="s">
        <v>239</v>
      </c>
      <c r="C152" s="65"/>
      <c r="D152" s="55" t="str">
        <f>[6]СВОД!$D$52</f>
        <v>руб./км</v>
      </c>
      <c r="E152" s="53">
        <v>397480</v>
      </c>
      <c r="F152" s="53">
        <v>198740</v>
      </c>
    </row>
    <row r="153" spans="1:6" ht="15.75">
      <c r="A153" s="52"/>
      <c r="B153" s="51" t="s">
        <v>240</v>
      </c>
      <c r="C153" s="65"/>
      <c r="D153" s="55" t="str">
        <f>[6]СВОД!$D$52</f>
        <v>руб./км</v>
      </c>
      <c r="E153" s="53">
        <v>735969</v>
      </c>
      <c r="F153" s="53">
        <v>367984.5</v>
      </c>
    </row>
    <row r="154" spans="1:6" ht="15.75">
      <c r="A154" s="52"/>
      <c r="B154" s="51" t="s">
        <v>241</v>
      </c>
      <c r="C154" s="65"/>
      <c r="D154" s="55" t="str">
        <f>[6]СВОД!$D$52</f>
        <v>руб./км</v>
      </c>
      <c r="E154" s="53">
        <v>798789</v>
      </c>
      <c r="F154" s="53">
        <v>399394.5</v>
      </c>
    </row>
    <row r="155" spans="1:6" ht="15.75">
      <c r="A155" s="52"/>
      <c r="B155" s="51" t="s">
        <v>242</v>
      </c>
      <c r="C155" s="65"/>
      <c r="D155" s="55" t="str">
        <f>[6]СВОД!$D$52</f>
        <v>руб./км</v>
      </c>
      <c r="E155" s="53">
        <v>900269</v>
      </c>
      <c r="F155" s="53">
        <v>450134.5</v>
      </c>
    </row>
    <row r="156" spans="1:6" ht="15.75">
      <c r="A156" s="52"/>
      <c r="B156" s="51" t="s">
        <v>243</v>
      </c>
      <c r="C156" s="65"/>
      <c r="D156" s="55" t="str">
        <f>[6]СВОД!$D$52</f>
        <v>руб./км</v>
      </c>
      <c r="E156" s="53">
        <v>236650</v>
      </c>
      <c r="F156" s="53">
        <v>119453</v>
      </c>
    </row>
    <row r="157" spans="1:6" ht="15.75">
      <c r="A157" s="52"/>
      <c r="B157" s="51" t="s">
        <v>244</v>
      </c>
      <c r="C157" s="65"/>
      <c r="D157" s="55" t="str">
        <f>[6]СВОД!$D$52</f>
        <v>руб./км</v>
      </c>
      <c r="E157" s="53">
        <v>303789</v>
      </c>
      <c r="F157" s="53">
        <v>151894.5</v>
      </c>
    </row>
    <row r="158" spans="1:6" ht="15.75">
      <c r="A158" s="52"/>
      <c r="B158" s="51" t="s">
        <v>245</v>
      </c>
      <c r="C158" s="65"/>
      <c r="D158" s="55" t="str">
        <f>[6]СВОД!$D$52</f>
        <v>руб./км</v>
      </c>
      <c r="E158" s="53">
        <v>399178</v>
      </c>
      <c r="F158" s="53">
        <v>199589</v>
      </c>
    </row>
    <row r="159" spans="1:6" ht="15.75">
      <c r="A159" s="52"/>
      <c r="B159" s="51" t="s">
        <v>246</v>
      </c>
      <c r="C159" s="66"/>
      <c r="D159" s="55" t="str">
        <f>[6]СВОД!$D$52</f>
        <v>руб./км</v>
      </c>
      <c r="E159" s="53">
        <v>2290675</v>
      </c>
      <c r="F159" s="53">
        <v>1145337.5</v>
      </c>
    </row>
    <row r="160" spans="1:6" ht="47.25">
      <c r="A160" s="52"/>
      <c r="B160" s="54" t="s">
        <v>247</v>
      </c>
      <c r="C160" s="51"/>
      <c r="D160" s="51"/>
      <c r="E160" s="52"/>
      <c r="F160" s="52"/>
    </row>
    <row r="161" spans="1:6" ht="15.75">
      <c r="A161" s="52"/>
      <c r="B161" s="51" t="s">
        <v>121</v>
      </c>
      <c r="C161" s="51"/>
      <c r="D161" s="51"/>
      <c r="E161" s="52"/>
      <c r="F161" s="52"/>
    </row>
    <row r="162" spans="1:6" ht="15.75">
      <c r="A162" s="52"/>
      <c r="B162" s="51" t="s">
        <v>248</v>
      </c>
      <c r="C162" s="64" t="s">
        <v>123</v>
      </c>
      <c r="D162" s="57" t="s">
        <v>322</v>
      </c>
      <c r="E162" s="53">
        <v>3752.1052905296956</v>
      </c>
      <c r="F162" s="53">
        <v>1876.05</v>
      </c>
    </row>
    <row r="163" spans="1:6" ht="31.5">
      <c r="A163" s="52"/>
      <c r="B163" s="51" t="s">
        <v>249</v>
      </c>
      <c r="C163" s="65"/>
      <c r="D163" s="57" t="s">
        <v>322</v>
      </c>
      <c r="E163" s="53">
        <v>4192.3561605136438</v>
      </c>
      <c r="F163" s="53">
        <v>2096.1799999999998</v>
      </c>
    </row>
    <row r="164" spans="1:6" ht="15.75">
      <c r="A164" s="52"/>
      <c r="B164" s="51" t="s">
        <v>250</v>
      </c>
      <c r="C164" s="65"/>
      <c r="D164" s="57" t="s">
        <v>322</v>
      </c>
      <c r="E164" s="53">
        <v>1658.096047833066</v>
      </c>
      <c r="F164" s="53">
        <v>829.05</v>
      </c>
    </row>
    <row r="165" spans="1:6" ht="31.5">
      <c r="A165" s="52"/>
      <c r="B165" s="51" t="s">
        <v>251</v>
      </c>
      <c r="C165" s="65"/>
      <c r="D165" s="57" t="s">
        <v>322</v>
      </c>
      <c r="E165" s="53">
        <v>2387.8394064847512</v>
      </c>
      <c r="F165" s="53">
        <v>1193.92</v>
      </c>
    </row>
    <row r="166" spans="1:6" ht="15.75">
      <c r="A166" s="52"/>
      <c r="B166" s="51" t="s">
        <v>252</v>
      </c>
      <c r="C166" s="65"/>
      <c r="D166" s="57" t="s">
        <v>322</v>
      </c>
      <c r="E166" s="53">
        <v>1320.2261615168538</v>
      </c>
      <c r="F166" s="53">
        <v>660.11</v>
      </c>
    </row>
    <row r="167" spans="1:6" ht="31.5">
      <c r="A167" s="52"/>
      <c r="B167" s="51" t="s">
        <v>253</v>
      </c>
      <c r="C167" s="65"/>
      <c r="D167" s="57" t="s">
        <v>322</v>
      </c>
      <c r="E167" s="53">
        <v>1267.3430853270147</v>
      </c>
      <c r="F167" s="53">
        <v>633.66999999999996</v>
      </c>
    </row>
    <row r="168" spans="1:6" ht="15.75">
      <c r="A168" s="52"/>
      <c r="B168" s="51" t="s">
        <v>254</v>
      </c>
      <c r="C168" s="65"/>
      <c r="D168" s="57" t="s">
        <v>322</v>
      </c>
      <c r="E168" s="53">
        <v>6158.6783523274407</v>
      </c>
      <c r="F168" s="53">
        <v>3079.34</v>
      </c>
    </row>
    <row r="169" spans="1:6" ht="15.75">
      <c r="A169" s="52"/>
      <c r="B169" s="51" t="s">
        <v>255</v>
      </c>
      <c r="C169" s="65"/>
      <c r="D169" s="57" t="s">
        <v>322</v>
      </c>
      <c r="E169" s="53">
        <v>3415.1830584269669</v>
      </c>
      <c r="F169" s="53">
        <v>1707.59</v>
      </c>
    </row>
    <row r="170" spans="1:6" ht="15.75">
      <c r="A170" s="52"/>
      <c r="B170" s="51" t="s">
        <v>256</v>
      </c>
      <c r="C170" s="65"/>
      <c r="D170" s="57" t="s">
        <v>322</v>
      </c>
      <c r="E170" s="53">
        <v>2441.2159363964684</v>
      </c>
      <c r="F170" s="53">
        <v>1220.6099999999999</v>
      </c>
    </row>
    <row r="171" spans="1:6" ht="31.5">
      <c r="A171" s="52"/>
      <c r="B171" s="51" t="s">
        <v>257</v>
      </c>
      <c r="C171" s="66"/>
      <c r="D171" s="57" t="s">
        <v>322</v>
      </c>
      <c r="E171" s="53">
        <v>2447.5493085072226</v>
      </c>
      <c r="F171" s="53">
        <v>1223.77</v>
      </c>
    </row>
    <row r="172" spans="1:6" ht="15.75">
      <c r="A172" s="52"/>
      <c r="B172" s="51" t="s">
        <v>121</v>
      </c>
      <c r="C172" s="51"/>
      <c r="D172" s="51"/>
      <c r="E172" s="52"/>
      <c r="F172" s="52"/>
    </row>
    <row r="173" spans="1:6" ht="15.75">
      <c r="A173" s="52"/>
      <c r="B173" s="51" t="s">
        <v>258</v>
      </c>
      <c r="C173" s="64" t="s">
        <v>94</v>
      </c>
      <c r="D173" s="57" t="s">
        <v>322</v>
      </c>
      <c r="E173" s="53">
        <v>3430.7527929374</v>
      </c>
      <c r="F173" s="53">
        <v>1715.38</v>
      </c>
    </row>
    <row r="174" spans="1:6" ht="31.5">
      <c r="A174" s="52"/>
      <c r="B174" s="51" t="s">
        <v>259</v>
      </c>
      <c r="C174" s="65"/>
      <c r="D174" s="57" t="s">
        <v>322</v>
      </c>
      <c r="E174" s="53">
        <v>2833.7432179163807</v>
      </c>
      <c r="F174" s="53">
        <v>1416.87</v>
      </c>
    </row>
    <row r="175" spans="1:6" ht="15.75">
      <c r="A175" s="52"/>
      <c r="B175" s="51" t="s">
        <v>260</v>
      </c>
      <c r="C175" s="65"/>
      <c r="D175" s="57" t="s">
        <v>322</v>
      </c>
      <c r="E175" s="53">
        <v>1716.2722247191014</v>
      </c>
      <c r="F175" s="53">
        <v>858.14</v>
      </c>
    </row>
    <row r="176" spans="1:6" ht="31.5">
      <c r="A176" s="52"/>
      <c r="B176" s="51" t="s">
        <v>261</v>
      </c>
      <c r="C176" s="66"/>
      <c r="D176" s="57" t="s">
        <v>322</v>
      </c>
      <c r="E176" s="53">
        <v>1606.2207821027291</v>
      </c>
      <c r="F176" s="53">
        <v>803.11</v>
      </c>
    </row>
    <row r="177" spans="1:6" ht="15.75">
      <c r="A177" s="52"/>
      <c r="B177" s="51" t="s">
        <v>121</v>
      </c>
      <c r="C177" s="51"/>
      <c r="D177" s="51"/>
      <c r="E177" s="52"/>
      <c r="F177" s="52"/>
    </row>
    <row r="178" spans="1:6" ht="15.75">
      <c r="A178" s="52"/>
      <c r="B178" s="51" t="s">
        <v>262</v>
      </c>
      <c r="C178" s="64" t="s">
        <v>138</v>
      </c>
      <c r="D178" s="57" t="s">
        <v>322</v>
      </c>
      <c r="E178" s="53">
        <v>1803.2744783306582</v>
      </c>
      <c r="F178" s="53">
        <v>901.64</v>
      </c>
    </row>
    <row r="179" spans="1:6" ht="15.75">
      <c r="A179" s="52"/>
      <c r="B179" s="51" t="s">
        <v>263</v>
      </c>
      <c r="C179" s="65"/>
      <c r="D179" s="57" t="s">
        <v>322</v>
      </c>
      <c r="E179" s="53">
        <v>1137.6805778491173</v>
      </c>
      <c r="F179" s="53">
        <v>568.84</v>
      </c>
    </row>
    <row r="180" spans="1:6" ht="15.75">
      <c r="A180" s="52"/>
      <c r="B180" s="51" t="s">
        <v>264</v>
      </c>
      <c r="C180" s="65"/>
      <c r="D180" s="57" t="s">
        <v>322</v>
      </c>
      <c r="E180" s="53">
        <v>1143.3888443017656</v>
      </c>
      <c r="F180" s="53">
        <v>571.69000000000005</v>
      </c>
    </row>
    <row r="181" spans="1:6" ht="15.75">
      <c r="A181" s="52"/>
      <c r="B181" s="51" t="s">
        <v>265</v>
      </c>
      <c r="C181" s="65"/>
      <c r="D181" s="57" t="s">
        <v>322</v>
      </c>
      <c r="E181" s="53">
        <v>1100.0702247191011</v>
      </c>
      <c r="F181" s="53">
        <v>550.04</v>
      </c>
    </row>
    <row r="182" spans="1:6" ht="15.75">
      <c r="A182" s="52"/>
      <c r="B182" s="51" t="s">
        <v>266</v>
      </c>
      <c r="C182" s="65"/>
      <c r="D182" s="57" t="s">
        <v>322</v>
      </c>
      <c r="E182" s="53">
        <v>1121.6843900481542</v>
      </c>
      <c r="F182" s="53">
        <v>560.84</v>
      </c>
    </row>
    <row r="183" spans="1:6" ht="15.75">
      <c r="A183" s="52"/>
      <c r="B183" s="51" t="s">
        <v>267</v>
      </c>
      <c r="C183" s="65"/>
      <c r="D183" s="57" t="s">
        <v>322</v>
      </c>
      <c r="E183" s="53">
        <v>796.26645264847514</v>
      </c>
      <c r="F183" s="53">
        <v>398.13</v>
      </c>
    </row>
    <row r="184" spans="1:6" ht="15.75">
      <c r="A184" s="52"/>
      <c r="B184" s="51" t="s">
        <v>268</v>
      </c>
      <c r="C184" s="65"/>
      <c r="D184" s="57" t="s">
        <v>322</v>
      </c>
      <c r="E184" s="53">
        <v>780.66131621187799</v>
      </c>
      <c r="F184" s="53">
        <v>390.33</v>
      </c>
    </row>
    <row r="185" spans="1:6" ht="15.75">
      <c r="A185" s="52"/>
      <c r="B185" s="51" t="s">
        <v>269</v>
      </c>
      <c r="C185" s="65"/>
      <c r="D185" s="57" t="s">
        <v>322</v>
      </c>
      <c r="E185" s="53">
        <v>2010.9329855537721</v>
      </c>
      <c r="F185" s="53">
        <v>1005.47</v>
      </c>
    </row>
    <row r="186" spans="1:6" ht="15.75">
      <c r="A186" s="52"/>
      <c r="B186" s="51" t="s">
        <v>270</v>
      </c>
      <c r="C186" s="65"/>
      <c r="D186" s="57" t="s">
        <v>322</v>
      </c>
      <c r="E186" s="53">
        <v>1320.9877958674106</v>
      </c>
      <c r="F186" s="53">
        <v>660.49</v>
      </c>
    </row>
    <row r="187" spans="1:6" ht="15.75">
      <c r="A187" s="52"/>
      <c r="B187" s="51" t="s">
        <v>271</v>
      </c>
      <c r="C187" s="65"/>
      <c r="D187" s="57" t="s">
        <v>322</v>
      </c>
      <c r="E187" s="53">
        <v>391.03926214680627</v>
      </c>
      <c r="F187" s="53">
        <v>195.52</v>
      </c>
    </row>
    <row r="188" spans="1:6" ht="15.75">
      <c r="A188" s="52"/>
      <c r="B188" s="51" t="s">
        <v>272</v>
      </c>
      <c r="C188" s="65"/>
      <c r="D188" s="57" t="s">
        <v>322</v>
      </c>
      <c r="E188" s="53">
        <v>900.63723916532911</v>
      </c>
      <c r="F188" s="53">
        <v>450.32</v>
      </c>
    </row>
    <row r="189" spans="1:6" ht="15.75">
      <c r="A189" s="52"/>
      <c r="B189" s="51" t="s">
        <v>273</v>
      </c>
      <c r="C189" s="65"/>
      <c r="D189" s="57" t="s">
        <v>322</v>
      </c>
      <c r="E189" s="53">
        <v>369.08828250401285</v>
      </c>
      <c r="F189" s="53">
        <v>184.54</v>
      </c>
    </row>
    <row r="190" spans="1:6" ht="15.75">
      <c r="A190" s="52"/>
      <c r="B190" s="51" t="s">
        <v>274</v>
      </c>
      <c r="C190" s="65"/>
      <c r="D190" s="57" t="s">
        <v>322</v>
      </c>
      <c r="E190" s="53">
        <v>2748.5870936998399</v>
      </c>
      <c r="F190" s="53">
        <v>1374.29</v>
      </c>
    </row>
    <row r="191" spans="1:6" ht="15.75">
      <c r="A191" s="52"/>
      <c r="B191" s="51" t="s">
        <v>275</v>
      </c>
      <c r="C191" s="65"/>
      <c r="D191" s="57" t="s">
        <v>322</v>
      </c>
      <c r="E191" s="53">
        <v>1390.4156918138042</v>
      </c>
      <c r="F191" s="53">
        <v>695.21</v>
      </c>
    </row>
    <row r="192" spans="1:6" ht="15.75">
      <c r="A192" s="52"/>
      <c r="B192" s="51" t="s">
        <v>276</v>
      </c>
      <c r="C192" s="65"/>
      <c r="D192" s="57" t="s">
        <v>322</v>
      </c>
      <c r="E192" s="53">
        <v>1491.4403370786517</v>
      </c>
      <c r="F192" s="53">
        <v>745.72</v>
      </c>
    </row>
    <row r="193" spans="1:6" ht="15.75">
      <c r="A193" s="52"/>
      <c r="B193" s="51" t="s">
        <v>277</v>
      </c>
      <c r="C193" s="65"/>
      <c r="D193" s="57" t="s">
        <v>322</v>
      </c>
      <c r="E193" s="53">
        <v>985.51330479757451</v>
      </c>
      <c r="F193" s="53">
        <v>492.76</v>
      </c>
    </row>
    <row r="194" spans="1:6" ht="15.75">
      <c r="A194" s="52"/>
      <c r="B194" s="51" t="s">
        <v>278</v>
      </c>
      <c r="C194" s="65"/>
      <c r="D194" s="57" t="s">
        <v>322</v>
      </c>
      <c r="E194" s="53">
        <v>662.32464044943822</v>
      </c>
      <c r="F194" s="53">
        <v>331.16</v>
      </c>
    </row>
    <row r="195" spans="1:6" ht="15.75">
      <c r="A195" s="52"/>
      <c r="B195" s="51" t="s">
        <v>279</v>
      </c>
      <c r="C195" s="65"/>
      <c r="D195" s="57" t="s">
        <v>322</v>
      </c>
      <c r="E195" s="53">
        <v>3765.7528089887642</v>
      </c>
      <c r="F195" s="53">
        <v>1882.88</v>
      </c>
    </row>
    <row r="196" spans="1:6" ht="15.75">
      <c r="A196" s="52"/>
      <c r="B196" s="51" t="s">
        <v>280</v>
      </c>
      <c r="C196" s="65"/>
      <c r="D196" s="57" t="s">
        <v>322</v>
      </c>
      <c r="E196" s="53">
        <v>2134.696629213483</v>
      </c>
      <c r="F196" s="53">
        <v>1067.3499999999999</v>
      </c>
    </row>
    <row r="197" spans="1:6" ht="15.75">
      <c r="A197" s="52"/>
      <c r="B197" s="51" t="s">
        <v>281</v>
      </c>
      <c r="C197" s="65"/>
      <c r="D197" s="57" t="s">
        <v>322</v>
      </c>
      <c r="E197" s="53">
        <v>2374.1853932584268</v>
      </c>
      <c r="F197" s="53">
        <v>1187.0899999999999</v>
      </c>
    </row>
    <row r="198" spans="1:6" ht="15.75">
      <c r="A198" s="52"/>
      <c r="B198" s="51" t="s">
        <v>282</v>
      </c>
      <c r="C198" s="65"/>
      <c r="D198" s="57" t="s">
        <v>322</v>
      </c>
      <c r="E198" s="53">
        <v>1354.8595505617977</v>
      </c>
      <c r="F198" s="53">
        <v>677.43</v>
      </c>
    </row>
    <row r="199" spans="1:6" ht="15.75">
      <c r="A199" s="52"/>
      <c r="B199" s="51" t="s">
        <v>283</v>
      </c>
      <c r="C199" s="65"/>
      <c r="D199" s="57" t="s">
        <v>322</v>
      </c>
      <c r="E199" s="53">
        <v>1625.2184769038702</v>
      </c>
      <c r="F199" s="53">
        <v>812.61</v>
      </c>
    </row>
    <row r="200" spans="1:6" ht="15.75">
      <c r="A200" s="52"/>
      <c r="B200" s="51" t="s">
        <v>284</v>
      </c>
      <c r="C200" s="65"/>
      <c r="D200" s="57" t="s">
        <v>322</v>
      </c>
      <c r="E200" s="53">
        <v>1621.0272873194222</v>
      </c>
      <c r="F200" s="53">
        <v>810.51</v>
      </c>
    </row>
    <row r="201" spans="1:6" ht="15.75">
      <c r="A201" s="52"/>
      <c r="B201" s="51" t="s">
        <v>285</v>
      </c>
      <c r="C201" s="65"/>
      <c r="D201" s="57" t="s">
        <v>322</v>
      </c>
      <c r="E201" s="53">
        <v>1476.8503656144105</v>
      </c>
      <c r="F201" s="53">
        <v>738.43</v>
      </c>
    </row>
    <row r="202" spans="1:6" ht="15.75">
      <c r="A202" s="52"/>
      <c r="B202" s="51" t="s">
        <v>286</v>
      </c>
      <c r="C202" s="65"/>
      <c r="D202" s="57" t="s">
        <v>322</v>
      </c>
      <c r="E202" s="53">
        <v>1500.4815409309792</v>
      </c>
      <c r="F202" s="53">
        <v>750.24</v>
      </c>
    </row>
    <row r="203" spans="1:6" ht="15.75">
      <c r="A203" s="52"/>
      <c r="B203" s="51" t="s">
        <v>287</v>
      </c>
      <c r="C203" s="65"/>
      <c r="D203" s="57" t="s">
        <v>322</v>
      </c>
      <c r="E203" s="53">
        <v>1035.5270197966827</v>
      </c>
      <c r="F203" s="53">
        <v>517.76</v>
      </c>
    </row>
    <row r="204" spans="1:6" ht="15.75">
      <c r="A204" s="52"/>
      <c r="B204" s="51" t="s">
        <v>288</v>
      </c>
      <c r="C204" s="65"/>
      <c r="D204" s="57" t="s">
        <v>322</v>
      </c>
      <c r="E204" s="53">
        <v>1213.2921348314608</v>
      </c>
      <c r="F204" s="53">
        <v>606.65</v>
      </c>
    </row>
    <row r="205" spans="1:6" ht="15.75">
      <c r="A205" s="52"/>
      <c r="B205" s="51" t="s">
        <v>289</v>
      </c>
      <c r="C205" s="65"/>
      <c r="D205" s="57" t="s">
        <v>322</v>
      </c>
      <c r="E205" s="53">
        <v>1073.1573033707866</v>
      </c>
      <c r="F205" s="53">
        <v>536.58000000000004</v>
      </c>
    </row>
    <row r="206" spans="1:6" ht="15.75">
      <c r="A206" s="52"/>
      <c r="B206" s="51" t="s">
        <v>290</v>
      </c>
      <c r="C206" s="65"/>
      <c r="D206" s="57" t="s">
        <v>322</v>
      </c>
      <c r="E206" s="53">
        <v>1158.5168539325844</v>
      </c>
      <c r="F206" s="53">
        <v>579.26</v>
      </c>
    </row>
    <row r="207" spans="1:6" ht="15.75">
      <c r="A207" s="52"/>
      <c r="B207" s="51" t="s">
        <v>291</v>
      </c>
      <c r="C207" s="65"/>
      <c r="D207" s="57" t="s">
        <v>322</v>
      </c>
      <c r="E207" s="53">
        <v>997.20224719101122</v>
      </c>
      <c r="F207" s="53">
        <v>498.6</v>
      </c>
    </row>
    <row r="208" spans="1:6" ht="15.75">
      <c r="A208" s="52"/>
      <c r="B208" s="51" t="s">
        <v>292</v>
      </c>
      <c r="C208" s="65"/>
      <c r="D208" s="57" t="s">
        <v>322</v>
      </c>
      <c r="E208" s="53">
        <v>730.5393258426966</v>
      </c>
      <c r="F208" s="53">
        <v>365.27</v>
      </c>
    </row>
    <row r="209" spans="1:6" ht="15.75">
      <c r="A209" s="52"/>
      <c r="B209" s="51" t="s">
        <v>293</v>
      </c>
      <c r="C209" s="65"/>
      <c r="D209" s="57" t="s">
        <v>322</v>
      </c>
      <c r="E209" s="53">
        <v>821.86095505617971</v>
      </c>
      <c r="F209" s="53">
        <v>410.93</v>
      </c>
    </row>
    <row r="210" spans="1:6" ht="15.75">
      <c r="A210" s="52"/>
      <c r="B210" s="51" t="s">
        <v>294</v>
      </c>
      <c r="C210" s="65"/>
      <c r="D210" s="57" t="s">
        <v>322</v>
      </c>
      <c r="E210" s="53">
        <v>746.81882022471905</v>
      </c>
      <c r="F210" s="53">
        <v>373.41</v>
      </c>
    </row>
    <row r="211" spans="1:6" ht="15.75">
      <c r="A211" s="52"/>
      <c r="B211" s="51" t="s">
        <v>295</v>
      </c>
      <c r="C211" s="65"/>
      <c r="D211" s="57" t="s">
        <v>322</v>
      </c>
      <c r="E211" s="53">
        <v>787.61938202247188</v>
      </c>
      <c r="F211" s="53">
        <v>393.81</v>
      </c>
    </row>
    <row r="212" spans="1:6" ht="15.75">
      <c r="A212" s="52"/>
      <c r="B212" s="51" t="s">
        <v>296</v>
      </c>
      <c r="C212" s="65"/>
      <c r="D212" s="57" t="s">
        <v>322</v>
      </c>
      <c r="E212" s="53">
        <v>688.94662921348311</v>
      </c>
      <c r="F212" s="53">
        <v>344.47</v>
      </c>
    </row>
    <row r="213" spans="1:6" ht="15.75">
      <c r="A213" s="52"/>
      <c r="B213" s="51" t="s">
        <v>297</v>
      </c>
      <c r="C213" s="65"/>
      <c r="D213" s="57" t="s">
        <v>322</v>
      </c>
      <c r="E213" s="53">
        <v>893.16011235955057</v>
      </c>
      <c r="F213" s="53">
        <v>446.58</v>
      </c>
    </row>
    <row r="214" spans="1:6" ht="15.75">
      <c r="A214" s="52"/>
      <c r="B214" s="51" t="s">
        <v>298</v>
      </c>
      <c r="C214" s="65"/>
      <c r="D214" s="57" t="s">
        <v>322</v>
      </c>
      <c r="E214" s="53">
        <v>571.19550561797757</v>
      </c>
      <c r="F214" s="53">
        <v>285.60000000000002</v>
      </c>
    </row>
    <row r="215" spans="1:6" ht="15.75">
      <c r="A215" s="52"/>
      <c r="B215" s="51" t="s">
        <v>299</v>
      </c>
      <c r="C215" s="65"/>
      <c r="D215" s="57" t="s">
        <v>322</v>
      </c>
      <c r="E215" s="53">
        <v>522.14831460674156</v>
      </c>
      <c r="F215" s="53">
        <v>261.07</v>
      </c>
    </row>
    <row r="216" spans="1:6" ht="15.75">
      <c r="A216" s="52"/>
      <c r="B216" s="51" t="s">
        <v>300</v>
      </c>
      <c r="C216" s="65"/>
      <c r="D216" s="57" t="s">
        <v>322</v>
      </c>
      <c r="E216" s="53">
        <v>545.6988764044944</v>
      </c>
      <c r="F216" s="53">
        <v>272.85000000000002</v>
      </c>
    </row>
    <row r="217" spans="1:6" ht="15.75">
      <c r="A217" s="52"/>
      <c r="B217" s="51" t="s">
        <v>301</v>
      </c>
      <c r="C217" s="65"/>
      <c r="D217" s="57" t="s">
        <v>322</v>
      </c>
      <c r="E217" s="53">
        <v>482.8808988764045</v>
      </c>
      <c r="F217" s="53">
        <v>241.44</v>
      </c>
    </row>
    <row r="218" spans="1:6" ht="15.75">
      <c r="A218" s="52"/>
      <c r="B218" s="51" t="s">
        <v>302</v>
      </c>
      <c r="C218" s="65"/>
      <c r="D218" s="57" t="s">
        <v>322</v>
      </c>
      <c r="E218" s="53">
        <v>438.33426966292137</v>
      </c>
      <c r="F218" s="53">
        <v>219.17</v>
      </c>
    </row>
    <row r="219" spans="1:6" ht="15.75">
      <c r="A219" s="52"/>
      <c r="B219" s="51" t="s">
        <v>303</v>
      </c>
      <c r="C219" s="65"/>
      <c r="D219" s="57" t="s">
        <v>322</v>
      </c>
      <c r="E219" s="53">
        <v>407.11235955056179</v>
      </c>
      <c r="F219" s="53">
        <v>203.56</v>
      </c>
    </row>
    <row r="220" spans="1:6" ht="15.75">
      <c r="A220" s="52"/>
      <c r="B220" s="51" t="s">
        <v>304</v>
      </c>
      <c r="C220" s="65"/>
      <c r="D220" s="57" t="s">
        <v>322</v>
      </c>
      <c r="E220" s="53">
        <v>422.81741573033707</v>
      </c>
      <c r="F220" s="53">
        <v>211.41</v>
      </c>
    </row>
    <row r="221" spans="1:6" ht="15.75">
      <c r="A221" s="52"/>
      <c r="B221" s="51" t="s">
        <v>305</v>
      </c>
      <c r="C221" s="65"/>
      <c r="D221" s="57" t="s">
        <v>322</v>
      </c>
      <c r="E221" s="53">
        <v>383.56179775280901</v>
      </c>
      <c r="F221" s="53">
        <v>191.78</v>
      </c>
    </row>
    <row r="222" spans="1:6" ht="15.75">
      <c r="A222" s="52"/>
      <c r="B222" s="51" t="s">
        <v>306</v>
      </c>
      <c r="C222" s="65"/>
      <c r="D222" s="57" t="s">
        <v>322</v>
      </c>
      <c r="E222" s="53">
        <v>287.8277153558052</v>
      </c>
      <c r="F222" s="53">
        <v>143.91</v>
      </c>
    </row>
    <row r="223" spans="1:6" ht="15.75">
      <c r="A223" s="52"/>
      <c r="B223" s="51" t="s">
        <v>307</v>
      </c>
      <c r="C223" s="65"/>
      <c r="D223" s="57" t="s">
        <v>322</v>
      </c>
      <c r="E223" s="53">
        <v>268.29498840734794</v>
      </c>
      <c r="F223" s="53">
        <v>134.15</v>
      </c>
    </row>
    <row r="224" spans="1:6" ht="15.75">
      <c r="A224" s="52"/>
      <c r="B224" s="51" t="s">
        <v>308</v>
      </c>
      <c r="C224" s="65"/>
      <c r="D224" s="57" t="s">
        <v>322</v>
      </c>
      <c r="E224" s="53">
        <v>277.50312109862671</v>
      </c>
      <c r="F224" s="53">
        <v>138.75</v>
      </c>
    </row>
    <row r="225" spans="1:6" ht="15.75">
      <c r="A225" s="52"/>
      <c r="B225" s="51" t="s">
        <v>309</v>
      </c>
      <c r="C225" s="65"/>
      <c r="D225" s="57" t="s">
        <v>322</v>
      </c>
      <c r="E225" s="53">
        <v>252.64490815052611</v>
      </c>
      <c r="F225" s="53">
        <v>126.32</v>
      </c>
    </row>
    <row r="226" spans="1:6" ht="15.75">
      <c r="A226" s="52"/>
      <c r="B226" s="51" t="s">
        <v>310</v>
      </c>
      <c r="C226" s="65"/>
      <c r="D226" s="57" t="s">
        <v>322</v>
      </c>
      <c r="E226" s="53">
        <v>268.46404494382023</v>
      </c>
      <c r="F226" s="53">
        <v>134.22999999999999</v>
      </c>
    </row>
    <row r="227" spans="1:6" ht="15.75">
      <c r="A227" s="52"/>
      <c r="B227" s="51" t="s">
        <v>311</v>
      </c>
      <c r="C227" s="65"/>
      <c r="D227" s="57" t="s">
        <v>322</v>
      </c>
      <c r="E227" s="53">
        <v>258.21685393258429</v>
      </c>
      <c r="F227" s="53">
        <v>129.11000000000001</v>
      </c>
    </row>
    <row r="228" spans="1:6" ht="15.75">
      <c r="A228" s="52"/>
      <c r="B228" s="51" t="s">
        <v>312</v>
      </c>
      <c r="C228" s="65"/>
      <c r="D228" s="57" t="s">
        <v>322</v>
      </c>
      <c r="E228" s="53">
        <v>260.09550561797755</v>
      </c>
      <c r="F228" s="53">
        <v>130.05000000000001</v>
      </c>
    </row>
    <row r="229" spans="1:6" ht="15.75">
      <c r="A229" s="52"/>
      <c r="B229" s="51" t="s">
        <v>313</v>
      </c>
      <c r="C229" s="65"/>
      <c r="D229" s="57" t="s">
        <v>322</v>
      </c>
      <c r="E229" s="53">
        <v>249.97415730337079</v>
      </c>
      <c r="F229" s="53">
        <v>124.99</v>
      </c>
    </row>
    <row r="230" spans="1:6" ht="15.75">
      <c r="A230" s="52"/>
      <c r="B230" s="51" t="s">
        <v>314</v>
      </c>
      <c r="C230" s="65"/>
      <c r="D230" s="57" t="s">
        <v>322</v>
      </c>
      <c r="E230" s="53">
        <v>114486.73466716529</v>
      </c>
      <c r="F230" s="53">
        <v>57243.37</v>
      </c>
    </row>
    <row r="231" spans="1:6" ht="15.75">
      <c r="A231" s="52"/>
      <c r="B231" s="51" t="s">
        <v>315</v>
      </c>
      <c r="C231" s="65"/>
      <c r="D231" s="57" t="s">
        <v>322</v>
      </c>
      <c r="E231" s="53">
        <v>161350.06887309896</v>
      </c>
      <c r="F231" s="53">
        <v>80675.03</v>
      </c>
    </row>
    <row r="232" spans="1:6" ht="15.75">
      <c r="A232" s="52"/>
      <c r="B232" s="51" t="s">
        <v>316</v>
      </c>
      <c r="C232" s="66"/>
      <c r="D232" s="57" t="s">
        <v>322</v>
      </c>
      <c r="E232" s="53">
        <v>8110.2916355023681</v>
      </c>
      <c r="F232" s="53">
        <v>4055.15</v>
      </c>
    </row>
  </sheetData>
  <mergeCells count="20">
    <mergeCell ref="A3:G3"/>
    <mergeCell ref="A8:F8"/>
    <mergeCell ref="A7:F7"/>
    <mergeCell ref="E13:F13"/>
    <mergeCell ref="A13:B14"/>
    <mergeCell ref="C13:C14"/>
    <mergeCell ref="C178:C232"/>
    <mergeCell ref="D13:D14"/>
    <mergeCell ref="C15:C19"/>
    <mergeCell ref="C20:C24"/>
    <mergeCell ref="C92:C107"/>
    <mergeCell ref="C109:C139"/>
    <mergeCell ref="C141:C159"/>
    <mergeCell ref="C162:C171"/>
    <mergeCell ref="C173:C176"/>
    <mergeCell ref="C27:C30"/>
    <mergeCell ref="C32:C41"/>
    <mergeCell ref="C43:C57"/>
    <mergeCell ref="C59:C71"/>
    <mergeCell ref="C73:C90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topLeftCell="A36" zoomScale="70" zoomScaleNormal="100" zoomScaleSheetLayoutView="70" workbookViewId="0">
      <selection activeCell="E44" activeCellId="2" sqref="E14 E38 E44"/>
    </sheetView>
  </sheetViews>
  <sheetFormatPr defaultRowHeight="15"/>
  <cols>
    <col min="1" max="1" width="4.85546875" customWidth="1"/>
    <col min="2" max="2" width="31.140625" customWidth="1"/>
    <col min="3" max="3" width="18.7109375" customWidth="1"/>
    <col min="4" max="4" width="20.7109375" customWidth="1"/>
    <col min="5" max="5" width="27.5703125" customWidth="1"/>
    <col min="6" max="6" width="40.7109375" customWidth="1"/>
  </cols>
  <sheetData>
    <row r="1" spans="1:7">
      <c r="D1" s="12" t="s">
        <v>53</v>
      </c>
    </row>
    <row r="2" spans="1:7">
      <c r="D2" s="63" t="s">
        <v>1</v>
      </c>
      <c r="E2" s="63"/>
      <c r="F2" s="63"/>
      <c r="G2" s="11"/>
    </row>
    <row r="3" spans="1:7">
      <c r="D3" s="63"/>
      <c r="E3" s="63"/>
      <c r="F3" s="63"/>
      <c r="G3" s="11"/>
    </row>
    <row r="4" spans="1:7">
      <c r="D4" s="14" t="s">
        <v>17</v>
      </c>
    </row>
    <row r="5" spans="1:7">
      <c r="D5" s="14" t="s">
        <v>18</v>
      </c>
    </row>
    <row r="6" spans="1:7">
      <c r="E6" s="14"/>
    </row>
    <row r="7" spans="1:7" ht="18.75">
      <c r="B7" s="85" t="s">
        <v>51</v>
      </c>
      <c r="C7" s="85"/>
      <c r="D7" s="85"/>
      <c r="E7" s="85"/>
    </row>
    <row r="8" spans="1:7" ht="18.75">
      <c r="B8" s="85" t="s">
        <v>52</v>
      </c>
      <c r="C8" s="85"/>
      <c r="D8" s="85"/>
      <c r="E8" s="85"/>
    </row>
    <row r="9" spans="1:7" ht="18.75">
      <c r="B9" s="85" t="s">
        <v>118</v>
      </c>
      <c r="C9" s="85"/>
      <c r="D9" s="85"/>
      <c r="E9" s="85"/>
    </row>
    <row r="10" spans="1:7" ht="15.75" thickBot="1"/>
    <row r="11" spans="1:7" ht="126.6" customHeight="1" thickBot="1">
      <c r="A11" s="86" t="s">
        <v>33</v>
      </c>
      <c r="B11" s="87"/>
      <c r="C11" s="21" t="s">
        <v>34</v>
      </c>
      <c r="D11" s="21" t="s">
        <v>35</v>
      </c>
      <c r="E11" s="21" t="s">
        <v>36</v>
      </c>
      <c r="F11" s="60" t="s">
        <v>342</v>
      </c>
    </row>
    <row r="12" spans="1:7" ht="48" thickBot="1">
      <c r="A12" s="81" t="s">
        <v>37</v>
      </c>
      <c r="B12" s="22" t="s">
        <v>38</v>
      </c>
      <c r="C12" s="22"/>
      <c r="D12" s="22"/>
      <c r="E12" s="22"/>
      <c r="F12" s="22"/>
    </row>
    <row r="13" spans="1:7" ht="16.5" thickBot="1">
      <c r="A13" s="82"/>
      <c r="B13" s="23" t="s">
        <v>22</v>
      </c>
      <c r="C13" s="37">
        <v>11202609.304201273</v>
      </c>
      <c r="D13" s="37">
        <v>27350.573333333334</v>
      </c>
      <c r="E13" s="58">
        <v>409.59321648106607</v>
      </c>
      <c r="F13" s="58"/>
    </row>
    <row r="14" spans="1:7" ht="16.5" thickBot="1">
      <c r="A14" s="83"/>
      <c r="B14" s="23" t="s">
        <v>39</v>
      </c>
      <c r="C14" s="37">
        <v>120016.05606307257</v>
      </c>
      <c r="D14" s="37">
        <v>1249.3333333333335</v>
      </c>
      <c r="E14" s="58">
        <v>96.06407902593854</v>
      </c>
      <c r="F14" s="58"/>
    </row>
    <row r="15" spans="1:7" ht="79.5" thickBot="1">
      <c r="A15" s="24" t="s">
        <v>40</v>
      </c>
      <c r="B15" s="22" t="s">
        <v>41</v>
      </c>
      <c r="C15" s="22"/>
      <c r="D15" s="22"/>
      <c r="E15" s="22"/>
      <c r="F15" s="22"/>
    </row>
    <row r="16" spans="1:7" ht="63.75" thickBot="1">
      <c r="A16" s="81" t="s">
        <v>42</v>
      </c>
      <c r="B16" s="22" t="s">
        <v>43</v>
      </c>
      <c r="C16" s="37"/>
      <c r="D16" s="37"/>
      <c r="E16" s="22"/>
      <c r="F16" s="22"/>
    </row>
    <row r="17" spans="1:6" ht="32.25" thickBot="1">
      <c r="A17" s="82"/>
      <c r="B17" s="23" t="s">
        <v>336</v>
      </c>
      <c r="C17" s="37"/>
      <c r="D17" s="37"/>
      <c r="E17" s="37"/>
      <c r="F17" s="37"/>
    </row>
    <row r="18" spans="1:6" ht="16.5" thickBot="1">
      <c r="A18" s="82"/>
      <c r="B18" s="38" t="s">
        <v>337</v>
      </c>
      <c r="C18" s="39"/>
      <c r="D18" s="39"/>
      <c r="E18" s="58"/>
      <c r="F18" s="58"/>
    </row>
    <row r="19" spans="1:6" ht="16.5" thickBot="1">
      <c r="A19" s="82"/>
      <c r="B19" s="38" t="s">
        <v>323</v>
      </c>
      <c r="C19" s="39">
        <v>73339781.889536262</v>
      </c>
      <c r="D19" s="39">
        <v>4992.9833333333336</v>
      </c>
      <c r="E19" s="39">
        <v>14688.569336876668</v>
      </c>
      <c r="F19" s="39">
        <f>E19/2</f>
        <v>7344.2846684383339</v>
      </c>
    </row>
    <row r="20" spans="1:6" ht="16.5" thickBot="1">
      <c r="A20" s="82"/>
      <c r="B20" s="38" t="s">
        <v>331</v>
      </c>
      <c r="C20" s="39">
        <v>46856481.981948018</v>
      </c>
      <c r="D20" s="39">
        <v>5348</v>
      </c>
      <c r="E20" s="39">
        <v>8761.4962569087547</v>
      </c>
      <c r="F20" s="39">
        <f t="shared" ref="F20:F22" si="0">E20/2</f>
        <v>4380.7481284543774</v>
      </c>
    </row>
    <row r="21" spans="1:6" ht="16.5" thickBot="1">
      <c r="A21" s="82"/>
      <c r="B21" s="38" t="s">
        <v>338</v>
      </c>
      <c r="C21" s="39">
        <v>28475835.343921077</v>
      </c>
      <c r="D21" s="39">
        <v>2266.5</v>
      </c>
      <c r="E21" s="39">
        <v>12563.792342343295</v>
      </c>
      <c r="F21" s="39">
        <f t="shared" si="0"/>
        <v>6281.8961711716474</v>
      </c>
    </row>
    <row r="22" spans="1:6" ht="16.5" thickBot="1">
      <c r="A22" s="82"/>
      <c r="B22" s="38" t="s">
        <v>324</v>
      </c>
      <c r="C22" s="39">
        <v>29907157.083753355</v>
      </c>
      <c r="D22" s="39">
        <v>2266.5</v>
      </c>
      <c r="E22" s="39">
        <v>13195.30425049784</v>
      </c>
      <c r="F22" s="39">
        <f t="shared" si="0"/>
        <v>6597.6521252489201</v>
      </c>
    </row>
    <row r="23" spans="1:6" ht="32.25" thickBot="1">
      <c r="A23" s="82"/>
      <c r="B23" s="38" t="s">
        <v>339</v>
      </c>
      <c r="C23" s="39"/>
      <c r="D23" s="39"/>
      <c r="E23" s="58"/>
      <c r="F23" s="58"/>
    </row>
    <row r="24" spans="1:6" ht="16.5" thickBot="1">
      <c r="A24" s="82"/>
      <c r="B24" s="38" t="s">
        <v>337</v>
      </c>
      <c r="C24" s="39"/>
      <c r="D24" s="39"/>
      <c r="E24" s="58"/>
      <c r="F24" s="58"/>
    </row>
    <row r="25" spans="1:6" ht="16.5" thickBot="1">
      <c r="A25" s="82"/>
      <c r="B25" s="38" t="s">
        <v>332</v>
      </c>
      <c r="C25" s="39">
        <v>600006.57279583358</v>
      </c>
      <c r="D25" s="39">
        <v>635.13333333333333</v>
      </c>
      <c r="E25" s="58">
        <v>944.69387970373714</v>
      </c>
      <c r="F25" s="39">
        <f t="shared" ref="F25:F28" si="1">E25/2</f>
        <v>472.34693985186857</v>
      </c>
    </row>
    <row r="26" spans="1:6" ht="16.5" thickBot="1">
      <c r="A26" s="82"/>
      <c r="B26" s="23" t="s">
        <v>325</v>
      </c>
      <c r="C26" s="22">
        <v>23023379.987705585</v>
      </c>
      <c r="D26" s="22">
        <v>1385.7466666666667</v>
      </c>
      <c r="E26" s="22">
        <v>16614.422059615696</v>
      </c>
      <c r="F26" s="39">
        <f t="shared" si="1"/>
        <v>8307.2110298078478</v>
      </c>
    </row>
    <row r="27" spans="1:6" ht="16.5" thickBot="1">
      <c r="A27" s="82"/>
      <c r="B27" s="38" t="s">
        <v>327</v>
      </c>
      <c r="C27" s="39">
        <v>939240.33928766975</v>
      </c>
      <c r="D27" s="39">
        <v>2266.5</v>
      </c>
      <c r="E27" s="58">
        <v>414.40120859813356</v>
      </c>
      <c r="F27" s="39">
        <f t="shared" si="1"/>
        <v>207.20060429906678</v>
      </c>
    </row>
    <row r="28" spans="1:6" ht="16.5" thickBot="1">
      <c r="A28" s="82"/>
      <c r="B28" s="38" t="s">
        <v>326</v>
      </c>
      <c r="C28" s="39">
        <v>5404426.0397946406</v>
      </c>
      <c r="D28" s="39">
        <v>2266.5</v>
      </c>
      <c r="E28" s="58">
        <v>2384.4809352722878</v>
      </c>
      <c r="F28" s="39">
        <f t="shared" si="1"/>
        <v>1192.2404676361439</v>
      </c>
    </row>
    <row r="29" spans="1:6" ht="32.25" thickBot="1">
      <c r="A29" s="82"/>
      <c r="B29" s="38" t="s">
        <v>44</v>
      </c>
      <c r="C29" s="39"/>
      <c r="D29" s="39"/>
      <c r="E29" s="58"/>
      <c r="F29" s="58"/>
    </row>
    <row r="30" spans="1:6" ht="16.5" thickBot="1">
      <c r="A30" s="82"/>
      <c r="B30" s="38" t="s">
        <v>328</v>
      </c>
      <c r="C30" s="39">
        <v>1759053.4133626604</v>
      </c>
      <c r="D30" s="39">
        <v>33.776842105263157</v>
      </c>
      <c r="E30" s="58">
        <v>52078.681834160045</v>
      </c>
      <c r="F30" s="39">
        <f t="shared" ref="F30:F32" si="2">E30/2</f>
        <v>26039.340917080022</v>
      </c>
    </row>
    <row r="31" spans="1:6" ht="16.5" thickBot="1">
      <c r="A31" s="82"/>
      <c r="B31" s="38" t="s">
        <v>329</v>
      </c>
      <c r="C31" s="39">
        <v>24831200.954532374</v>
      </c>
      <c r="D31" s="39">
        <v>33.776842105263157</v>
      </c>
      <c r="E31" s="58">
        <v>735154.6031789378</v>
      </c>
      <c r="F31" s="39">
        <f t="shared" si="2"/>
        <v>367577.3015894689</v>
      </c>
    </row>
    <row r="32" spans="1:6" ht="16.5" thickBot="1">
      <c r="A32" s="82"/>
      <c r="B32" s="38" t="s">
        <v>330</v>
      </c>
      <c r="C32" s="39">
        <v>34995460.354977049</v>
      </c>
      <c r="D32" s="39">
        <v>33.776842105263157</v>
      </c>
      <c r="E32" s="58">
        <v>1036078.5133765956</v>
      </c>
      <c r="F32" s="39">
        <f t="shared" si="2"/>
        <v>518039.25668829778</v>
      </c>
    </row>
    <row r="33" spans="1:6" ht="16.5" thickBot="1">
      <c r="A33" s="82"/>
      <c r="B33" s="38"/>
      <c r="C33" s="39"/>
      <c r="D33" s="39"/>
      <c r="E33" s="58"/>
      <c r="F33" s="58"/>
    </row>
    <row r="34" spans="1:6" ht="126.75" thickBot="1">
      <c r="A34" s="82"/>
      <c r="B34" s="38" t="s">
        <v>340</v>
      </c>
      <c r="C34" s="39">
        <v>46189466.352487125</v>
      </c>
      <c r="D34" s="39">
        <v>4152.373333333333</v>
      </c>
      <c r="E34" s="58">
        <v>11123.630426411673</v>
      </c>
      <c r="F34" s="39">
        <f t="shared" ref="F34:F35" si="3">E34/2</f>
        <v>5561.8152132058367</v>
      </c>
    </row>
    <row r="35" spans="1:6" ht="63.75" thickBot="1">
      <c r="A35" s="82"/>
      <c r="B35" s="38" t="s">
        <v>341</v>
      </c>
      <c r="C35" s="39">
        <v>109797125.7342554</v>
      </c>
      <c r="D35" s="39">
        <v>2266.5</v>
      </c>
      <c r="E35" s="58">
        <v>48443.470432056209</v>
      </c>
      <c r="F35" s="39">
        <f t="shared" si="3"/>
        <v>24221.735216028104</v>
      </c>
    </row>
    <row r="36" spans="1:6" ht="63.75" thickBot="1">
      <c r="A36" s="81" t="s">
        <v>45</v>
      </c>
      <c r="B36" s="22" t="s">
        <v>46</v>
      </c>
      <c r="C36" s="39"/>
      <c r="D36" s="39"/>
      <c r="E36" s="58"/>
      <c r="F36" s="39"/>
    </row>
    <row r="37" spans="1:6" ht="16.5" thickBot="1">
      <c r="A37" s="82"/>
      <c r="B37" s="23" t="s">
        <v>22</v>
      </c>
      <c r="C37" s="37">
        <v>4504009.2052365514</v>
      </c>
      <c r="D37" s="37">
        <v>27350.573333333334</v>
      </c>
      <c r="E37" s="58">
        <v>164.67695760320021</v>
      </c>
      <c r="F37" s="58"/>
    </row>
    <row r="38" spans="1:6" ht="16.5" thickBot="1">
      <c r="A38" s="83"/>
      <c r="B38" s="23" t="s">
        <v>39</v>
      </c>
      <c r="C38" s="37">
        <v>48252.456780898632</v>
      </c>
      <c r="D38" s="37">
        <v>1249.3333333333335</v>
      </c>
      <c r="E38" s="58">
        <v>38.622564125585882</v>
      </c>
      <c r="F38" s="58"/>
    </row>
    <row r="39" spans="1:6" ht="111" thickBot="1">
      <c r="A39" s="81" t="s">
        <v>47</v>
      </c>
      <c r="B39" s="22" t="s">
        <v>48</v>
      </c>
      <c r="C39" s="22"/>
      <c r="D39" s="22"/>
      <c r="E39" s="22"/>
      <c r="F39" s="22"/>
    </row>
    <row r="40" spans="1:6" ht="16.5" thickBot="1">
      <c r="A40" s="82"/>
      <c r="B40" s="23" t="s">
        <v>22</v>
      </c>
      <c r="C40" s="37">
        <v>3498997.9923832663</v>
      </c>
      <c r="D40" s="37">
        <v>27350.573333333334</v>
      </c>
      <c r="E40" s="58">
        <v>127.9314312624988</v>
      </c>
      <c r="F40" s="58"/>
    </row>
    <row r="41" spans="1:6" ht="16.5" thickBot="1">
      <c r="A41" s="83"/>
      <c r="B41" s="23" t="s">
        <v>39</v>
      </c>
      <c r="C41" s="22"/>
      <c r="D41" s="22"/>
      <c r="E41" s="22"/>
      <c r="F41" s="22"/>
    </row>
    <row r="42" spans="1:6" ht="205.5" thickBot="1">
      <c r="A42" s="81" t="s">
        <v>49</v>
      </c>
      <c r="B42" s="22" t="s">
        <v>50</v>
      </c>
      <c r="C42" s="22"/>
      <c r="D42" s="22"/>
      <c r="E42" s="22"/>
      <c r="F42" s="22"/>
    </row>
    <row r="43" spans="1:6" ht="16.5" thickBot="1">
      <c r="A43" s="82"/>
      <c r="B43" s="23" t="s">
        <v>22</v>
      </c>
      <c r="C43" s="37">
        <v>11702893.346097747</v>
      </c>
      <c r="D43" s="37">
        <v>27350.573333333334</v>
      </c>
      <c r="E43" s="58">
        <v>427.88475413182368</v>
      </c>
      <c r="F43" s="58"/>
    </row>
    <row r="44" spans="1:6" ht="16.5" thickBot="1">
      <c r="A44" s="83"/>
      <c r="B44" s="23" t="s">
        <v>39</v>
      </c>
      <c r="C44" s="37">
        <v>125375.96583587251</v>
      </c>
      <c r="D44" s="37">
        <v>1249.3333333333335</v>
      </c>
      <c r="E44" s="58">
        <v>100.35429495934298</v>
      </c>
      <c r="F44" s="58"/>
    </row>
    <row r="46" spans="1:6" ht="11.25" customHeight="1">
      <c r="B46" s="84" t="s">
        <v>101</v>
      </c>
      <c r="C46" s="84"/>
      <c r="D46" s="84"/>
      <c r="E46" s="84"/>
    </row>
    <row r="47" spans="1:6" ht="17.25" customHeight="1">
      <c r="B47" s="84"/>
      <c r="C47" s="84"/>
      <c r="D47" s="84"/>
      <c r="E47" s="84"/>
    </row>
    <row r="49" spans="5:5">
      <c r="E49" s="59"/>
    </row>
    <row r="50" spans="5:5">
      <c r="E50" s="59"/>
    </row>
  </sheetData>
  <mergeCells count="11">
    <mergeCell ref="A42:A44"/>
    <mergeCell ref="B46:E47"/>
    <mergeCell ref="B7:E7"/>
    <mergeCell ref="B8:E8"/>
    <mergeCell ref="D2:F3"/>
    <mergeCell ref="A11:B11"/>
    <mergeCell ref="A12:A14"/>
    <mergeCell ref="A16:A35"/>
    <mergeCell ref="A36:A38"/>
    <mergeCell ref="A39:A41"/>
    <mergeCell ref="B9:E9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tabSelected="1" view="pageBreakPreview" topLeftCell="A10" zoomScaleNormal="100" zoomScaleSheetLayoutView="100" workbookViewId="0">
      <selection activeCell="F22" sqref="F22"/>
    </sheetView>
  </sheetViews>
  <sheetFormatPr defaultRowHeight="15"/>
  <cols>
    <col min="2" max="2" width="35.7109375" customWidth="1"/>
    <col min="3" max="3" width="18.140625" customWidth="1"/>
    <col min="4" max="5" width="31.5703125" hidden="1" customWidth="1"/>
    <col min="6" max="6" width="25.7109375" customWidth="1"/>
  </cols>
  <sheetData>
    <row r="1" spans="1:7">
      <c r="C1" s="12" t="s">
        <v>83</v>
      </c>
      <c r="D1" s="12"/>
      <c r="E1" s="12"/>
    </row>
    <row r="2" spans="1:7">
      <c r="C2" s="63" t="s">
        <v>1</v>
      </c>
      <c r="D2" s="63"/>
      <c r="E2" s="63"/>
      <c r="F2" s="63"/>
      <c r="G2" s="63"/>
    </row>
    <row r="3" spans="1:7">
      <c r="C3" s="63"/>
      <c r="D3" s="63"/>
      <c r="E3" s="63"/>
      <c r="F3" s="63"/>
      <c r="G3" s="63"/>
    </row>
    <row r="4" spans="1:7">
      <c r="C4" s="14" t="s">
        <v>17</v>
      </c>
      <c r="D4" s="14"/>
      <c r="E4" s="14"/>
    </row>
    <row r="5" spans="1:7">
      <c r="C5" s="14" t="s">
        <v>18</v>
      </c>
      <c r="D5" s="14"/>
      <c r="E5" s="14"/>
    </row>
    <row r="6" spans="1:7">
      <c r="C6" s="14"/>
      <c r="D6" s="14"/>
      <c r="E6" s="14"/>
    </row>
    <row r="7" spans="1:7" ht="18.75">
      <c r="A7" s="85" t="s">
        <v>81</v>
      </c>
      <c r="B7" s="85"/>
      <c r="C7" s="85"/>
      <c r="D7" s="85"/>
      <c r="E7" s="85"/>
      <c r="F7" s="85"/>
    </row>
    <row r="8" spans="1:7" ht="18.75">
      <c r="A8" s="85" t="s">
        <v>82</v>
      </c>
      <c r="B8" s="85"/>
      <c r="C8" s="85"/>
      <c r="D8" s="85"/>
      <c r="E8" s="85"/>
      <c r="F8" s="85"/>
    </row>
    <row r="9" spans="1:7" ht="41.45" customHeight="1">
      <c r="A9" s="88" t="s">
        <v>116</v>
      </c>
      <c r="B9" s="88"/>
      <c r="C9" s="88"/>
      <c r="D9" s="88"/>
      <c r="E9" s="88"/>
      <c r="F9" s="88"/>
    </row>
    <row r="10" spans="1:7" ht="15.75" thickBot="1">
      <c r="A10" t="s">
        <v>114</v>
      </c>
      <c r="F10" s="33" t="s">
        <v>102</v>
      </c>
    </row>
    <row r="11" spans="1:7" ht="48" thickBot="1">
      <c r="A11" s="25"/>
      <c r="B11" s="26" t="s">
        <v>54</v>
      </c>
      <c r="C11" s="26" t="s">
        <v>55</v>
      </c>
      <c r="D11" s="34" t="s">
        <v>117</v>
      </c>
      <c r="E11" s="34" t="s">
        <v>112</v>
      </c>
      <c r="F11" s="26" t="s">
        <v>56</v>
      </c>
    </row>
    <row r="12" spans="1:7" ht="63.75" thickBot="1">
      <c r="A12" s="27" t="s">
        <v>37</v>
      </c>
      <c r="B12" s="28" t="s">
        <v>57</v>
      </c>
      <c r="C12" s="40">
        <f>C14+C16+C17+C18+C29</f>
        <v>127426.29999999999</v>
      </c>
      <c r="D12" s="40">
        <f>D14+D16+D17+D18+D29</f>
        <v>179652.09999999998</v>
      </c>
      <c r="E12" s="40">
        <f>E14+E16+E17+E18+E29</f>
        <v>797.7910705012896</v>
      </c>
      <c r="F12" s="40">
        <f>D12+E12</f>
        <v>180449.89107050127</v>
      </c>
    </row>
    <row r="13" spans="1:7" ht="16.5" thickBot="1">
      <c r="A13" s="29"/>
      <c r="B13" s="28" t="s">
        <v>58</v>
      </c>
      <c r="C13" s="40"/>
      <c r="D13" s="40"/>
      <c r="E13" s="40"/>
      <c r="F13" s="40"/>
    </row>
    <row r="14" spans="1:7" ht="16.5" thickBot="1">
      <c r="A14" s="29"/>
      <c r="B14" s="30" t="s">
        <v>59</v>
      </c>
      <c r="C14" s="40">
        <v>16774.3</v>
      </c>
      <c r="D14" s="40">
        <v>23879.3</v>
      </c>
      <c r="E14" s="40">
        <v>105.40315245510956</v>
      </c>
      <c r="F14" s="40">
        <f>D14+E14</f>
        <v>23984.703152455109</v>
      </c>
    </row>
    <row r="15" spans="1:7" ht="32.25" thickBot="1">
      <c r="A15" s="29"/>
      <c r="B15" s="30" t="s">
        <v>60</v>
      </c>
      <c r="C15" s="40"/>
      <c r="D15" s="40"/>
      <c r="E15" s="40"/>
      <c r="F15" s="40"/>
    </row>
    <row r="16" spans="1:7" ht="16.5" thickBot="1">
      <c r="A16" s="29"/>
      <c r="B16" s="30" t="s">
        <v>61</v>
      </c>
      <c r="C16" s="40">
        <v>76119.399999999994</v>
      </c>
      <c r="D16" s="40">
        <v>110229.5</v>
      </c>
      <c r="E16" s="40">
        <v>490.03920000000005</v>
      </c>
      <c r="F16" s="40">
        <f t="shared" ref="F16:F18" si="0">D16+E16</f>
        <v>110719.5392</v>
      </c>
    </row>
    <row r="17" spans="1:6" ht="32.25" thickBot="1">
      <c r="A17" s="29"/>
      <c r="B17" s="30" t="s">
        <v>62</v>
      </c>
      <c r="C17" s="40">
        <v>23059.1</v>
      </c>
      <c r="D17" s="40">
        <v>33509.699999999997</v>
      </c>
      <c r="E17" s="40">
        <v>148.97146666666669</v>
      </c>
      <c r="F17" s="40">
        <f t="shared" si="0"/>
        <v>33658.671466666667</v>
      </c>
    </row>
    <row r="18" spans="1:6" ht="16.5" thickBot="1">
      <c r="A18" s="29"/>
      <c r="B18" s="30" t="s">
        <v>63</v>
      </c>
      <c r="C18" s="40">
        <v>10239.799999999999</v>
      </c>
      <c r="D18" s="40">
        <v>10824.8</v>
      </c>
      <c r="E18" s="40">
        <v>48.003397535782298</v>
      </c>
      <c r="F18" s="40">
        <f t="shared" si="0"/>
        <v>10872.803397535781</v>
      </c>
    </row>
    <row r="19" spans="1:6" ht="16.5" thickBot="1">
      <c r="A19" s="29"/>
      <c r="B19" s="30" t="s">
        <v>64</v>
      </c>
      <c r="C19" s="40"/>
      <c r="D19" s="40"/>
      <c r="E19" s="40"/>
      <c r="F19" s="40"/>
    </row>
    <row r="20" spans="1:6" ht="32.25" thickBot="1">
      <c r="A20" s="29"/>
      <c r="B20" s="31" t="s">
        <v>65</v>
      </c>
      <c r="C20" s="40"/>
      <c r="D20" s="40"/>
      <c r="E20" s="40"/>
      <c r="F20" s="40"/>
    </row>
    <row r="21" spans="1:6" ht="63.75" thickBot="1">
      <c r="A21" s="29"/>
      <c r="B21" s="31" t="s">
        <v>66</v>
      </c>
      <c r="C21" s="40"/>
      <c r="D21" s="40"/>
      <c r="E21" s="40"/>
      <c r="F21" s="40"/>
    </row>
    <row r="22" spans="1:6" ht="48" thickBot="1">
      <c r="A22" s="29"/>
      <c r="B22" s="31" t="s">
        <v>67</v>
      </c>
      <c r="C22" s="40">
        <v>10239.799999999999</v>
      </c>
      <c r="D22" s="40">
        <v>10824.8</v>
      </c>
      <c r="E22" s="40">
        <v>48.003397535782298</v>
      </c>
      <c r="F22" s="91">
        <f t="shared" ref="F22" si="1">D22+E22</f>
        <v>10872.803397535781</v>
      </c>
    </row>
    <row r="23" spans="1:6" ht="16.5" thickBot="1">
      <c r="A23" s="29"/>
      <c r="B23" s="31" t="s">
        <v>58</v>
      </c>
      <c r="C23" s="40"/>
      <c r="D23" s="40"/>
      <c r="E23" s="40"/>
      <c r="F23" s="40"/>
    </row>
    <row r="24" spans="1:6" ht="16.5" thickBot="1">
      <c r="A24" s="29"/>
      <c r="B24" s="32" t="s">
        <v>68</v>
      </c>
      <c r="C24" s="40"/>
      <c r="D24" s="40"/>
      <c r="E24" s="40"/>
      <c r="F24" s="40"/>
    </row>
    <row r="25" spans="1:6" ht="32.25" thickBot="1">
      <c r="A25" s="29"/>
      <c r="B25" s="32" t="s">
        <v>69</v>
      </c>
      <c r="C25" s="40"/>
      <c r="D25" s="40"/>
      <c r="E25" s="40"/>
      <c r="F25" s="40"/>
    </row>
    <row r="26" spans="1:6" ht="79.5" thickBot="1">
      <c r="A26" s="29"/>
      <c r="B26" s="32" t="s">
        <v>70</v>
      </c>
      <c r="C26" s="40">
        <v>9781.9</v>
      </c>
      <c r="D26" s="40">
        <v>7743.7</v>
      </c>
      <c r="E26" s="40">
        <v>34.40265241731224</v>
      </c>
      <c r="F26" s="40">
        <f>D26+E26</f>
        <v>7778.1026524173121</v>
      </c>
    </row>
    <row r="27" spans="1:6" ht="16.5" thickBot="1">
      <c r="A27" s="29"/>
      <c r="B27" s="32" t="s">
        <v>71</v>
      </c>
      <c r="C27" s="40"/>
      <c r="D27" s="40"/>
      <c r="E27" s="40"/>
      <c r="F27" s="40"/>
    </row>
    <row r="28" spans="1:6" ht="63.75" thickBot="1">
      <c r="A28" s="29"/>
      <c r="B28" s="32" t="s">
        <v>72</v>
      </c>
      <c r="C28" s="40">
        <v>3007.9</v>
      </c>
      <c r="D28" s="40">
        <v>3081.1</v>
      </c>
      <c r="E28" s="40">
        <v>13.600745118470059</v>
      </c>
      <c r="F28" s="40">
        <f t="shared" ref="F28:F29" si="2">D28+E28</f>
        <v>3094.70074511847</v>
      </c>
    </row>
    <row r="29" spans="1:6" ht="32.25" thickBot="1">
      <c r="A29" s="29"/>
      <c r="B29" s="30" t="s">
        <v>73</v>
      </c>
      <c r="C29" s="40">
        <f>C31+C32+C33+C34</f>
        <v>1233.7</v>
      </c>
      <c r="D29" s="40">
        <f>D31+D32+D33+D34</f>
        <v>1208.8</v>
      </c>
      <c r="E29" s="40">
        <f t="shared" ref="E29" si="3">E31+E32+E33+E34</f>
        <v>5.3738538437310988</v>
      </c>
      <c r="F29" s="40">
        <f t="shared" si="2"/>
        <v>1214.173853843731</v>
      </c>
    </row>
    <row r="30" spans="1:6" ht="16.5" thickBot="1">
      <c r="A30" s="29"/>
      <c r="B30" s="30" t="s">
        <v>58</v>
      </c>
      <c r="C30" s="40"/>
      <c r="D30" s="40"/>
      <c r="E30" s="40"/>
      <c r="F30" s="40"/>
    </row>
    <row r="31" spans="1:6" ht="16.5" thickBot="1">
      <c r="A31" s="29"/>
      <c r="B31" s="31" t="s">
        <v>74</v>
      </c>
      <c r="C31" s="40"/>
      <c r="D31" s="40"/>
      <c r="E31" s="40"/>
      <c r="F31" s="40"/>
    </row>
    <row r="32" spans="1:6" ht="32.25" thickBot="1">
      <c r="A32" s="29"/>
      <c r="B32" s="31" t="s">
        <v>75</v>
      </c>
      <c r="C32" s="40"/>
      <c r="D32" s="40"/>
      <c r="E32" s="40"/>
      <c r="F32" s="40"/>
    </row>
    <row r="33" spans="1:6" ht="32.25" thickBot="1">
      <c r="A33" s="29"/>
      <c r="B33" s="31" t="s">
        <v>76</v>
      </c>
      <c r="C33" s="40"/>
      <c r="D33" s="40"/>
      <c r="E33" s="40"/>
      <c r="F33" s="40"/>
    </row>
    <row r="34" spans="1:6" ht="48" thickBot="1">
      <c r="A34" s="29"/>
      <c r="B34" s="31" t="s">
        <v>77</v>
      </c>
      <c r="C34" s="40">
        <v>1233.7</v>
      </c>
      <c r="D34" s="40">
        <v>1208.8</v>
      </c>
      <c r="E34" s="40">
        <v>5.3738538437310988</v>
      </c>
      <c r="F34" s="40">
        <f>D34+E34</f>
        <v>1214.173853843731</v>
      </c>
    </row>
    <row r="35" spans="1:6" ht="111" thickBot="1">
      <c r="A35" s="27" t="s">
        <v>40</v>
      </c>
      <c r="B35" s="28" t="s">
        <v>78</v>
      </c>
      <c r="C35" s="40">
        <v>200167.8</v>
      </c>
      <c r="D35" s="40">
        <v>875814.51724716253</v>
      </c>
      <c r="E35" s="40"/>
      <c r="F35" s="40">
        <f t="shared" ref="F35:F37" si="4">D35+E35</f>
        <v>875814.51724716253</v>
      </c>
    </row>
    <row r="36" spans="1:6" ht="32.25" thickBot="1">
      <c r="A36" s="27" t="s">
        <v>42</v>
      </c>
      <c r="B36" s="28" t="s">
        <v>79</v>
      </c>
      <c r="C36" s="40"/>
      <c r="D36" s="40">
        <v>7019.3</v>
      </c>
      <c r="E36" s="40">
        <v>-125.2</v>
      </c>
      <c r="F36" s="40">
        <f t="shared" si="4"/>
        <v>6894.1</v>
      </c>
    </row>
    <row r="37" spans="1:6" ht="32.25" thickBot="1">
      <c r="A37" s="29"/>
      <c r="B37" s="28" t="s">
        <v>80</v>
      </c>
      <c r="C37" s="40">
        <f>C12+C35+C36</f>
        <v>327594.09999999998</v>
      </c>
      <c r="D37" s="40">
        <f>D12+D35+D36</f>
        <v>1062485.9172471624</v>
      </c>
      <c r="E37" s="40">
        <f t="shared" ref="E37" si="5">E12+E35+E36</f>
        <v>672.59107050128955</v>
      </c>
      <c r="F37" s="40">
        <f t="shared" si="4"/>
        <v>1063158.5083176638</v>
      </c>
    </row>
    <row r="38" spans="1:6">
      <c r="A38" t="s">
        <v>113</v>
      </c>
    </row>
  </sheetData>
  <mergeCells count="4">
    <mergeCell ref="A7:F7"/>
    <mergeCell ref="A8:F8"/>
    <mergeCell ref="A9:F9"/>
    <mergeCell ref="C2:G3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view="pageBreakPreview" topLeftCell="A10" zoomScale="115" zoomScaleNormal="100" zoomScaleSheetLayoutView="115" workbookViewId="0">
      <selection activeCell="D15" sqref="D15"/>
    </sheetView>
  </sheetViews>
  <sheetFormatPr defaultRowHeight="15"/>
  <cols>
    <col min="2" max="2" width="40.5703125" customWidth="1"/>
    <col min="3" max="3" width="21.85546875" customWidth="1"/>
    <col min="4" max="4" width="20.7109375" customWidth="1"/>
  </cols>
  <sheetData>
    <row r="1" spans="1:5">
      <c r="C1" s="12" t="s">
        <v>90</v>
      </c>
    </row>
    <row r="2" spans="1:5">
      <c r="C2" s="63" t="s">
        <v>1</v>
      </c>
      <c r="D2" s="63"/>
      <c r="E2" s="63"/>
    </row>
    <row r="3" spans="1:5">
      <c r="C3" s="63"/>
      <c r="D3" s="63"/>
      <c r="E3" s="63"/>
    </row>
    <row r="4" spans="1:5">
      <c r="C4" s="14" t="s">
        <v>17</v>
      </c>
    </row>
    <row r="5" spans="1:5">
      <c r="C5" s="14" t="s">
        <v>18</v>
      </c>
    </row>
    <row r="7" spans="1:5" ht="18.75">
      <c r="A7" s="85" t="s">
        <v>87</v>
      </c>
      <c r="B7" s="85"/>
      <c r="C7" s="85"/>
      <c r="D7" s="85"/>
    </row>
    <row r="8" spans="1:5" ht="18.75">
      <c r="A8" s="85" t="s">
        <v>88</v>
      </c>
      <c r="B8" s="85"/>
      <c r="C8" s="85"/>
      <c r="D8" s="85"/>
    </row>
    <row r="9" spans="1:5" ht="18.75">
      <c r="A9" s="85" t="s">
        <v>89</v>
      </c>
      <c r="B9" s="85"/>
      <c r="C9" s="85"/>
      <c r="D9" s="85"/>
    </row>
    <row r="10" spans="1:5" ht="18.75">
      <c r="A10" s="85" t="s">
        <v>333</v>
      </c>
      <c r="B10" s="85"/>
      <c r="C10" s="85"/>
      <c r="D10" s="85"/>
    </row>
    <row r="11" spans="1:5" ht="18.75">
      <c r="A11" s="48"/>
      <c r="B11" s="48"/>
      <c r="C11" s="48"/>
      <c r="D11" s="48"/>
    </row>
    <row r="12" spans="1:5" ht="15.75" thickBot="1">
      <c r="A12" s="20"/>
      <c r="B12" s="20"/>
      <c r="C12" s="20"/>
      <c r="D12" s="20"/>
    </row>
    <row r="13" spans="1:5" ht="111" thickBot="1">
      <c r="A13" s="89" t="s">
        <v>33</v>
      </c>
      <c r="B13" s="90"/>
      <c r="C13" s="26" t="s">
        <v>343</v>
      </c>
      <c r="D13" s="26" t="s">
        <v>344</v>
      </c>
    </row>
    <row r="14" spans="1:5" ht="48" thickBot="1">
      <c r="A14" s="27" t="s">
        <v>37</v>
      </c>
      <c r="B14" s="28" t="s">
        <v>84</v>
      </c>
      <c r="C14" s="28"/>
      <c r="D14" s="28"/>
    </row>
    <row r="15" spans="1:5" ht="79.5" thickBot="1">
      <c r="A15" s="27" t="s">
        <v>40</v>
      </c>
      <c r="B15" s="28" t="s">
        <v>85</v>
      </c>
      <c r="C15" s="62">
        <v>20493.079370000003</v>
      </c>
      <c r="D15" s="41">
        <f>12457.12/3</f>
        <v>4152.3733333333339</v>
      </c>
    </row>
    <row r="16" spans="1:5" ht="48" thickBot="1">
      <c r="A16" s="27" t="s">
        <v>42</v>
      </c>
      <c r="B16" s="28" t="s">
        <v>86</v>
      </c>
      <c r="C16" s="28"/>
      <c r="D16" s="28"/>
    </row>
  </sheetData>
  <mergeCells count="6">
    <mergeCell ref="A13:B13"/>
    <mergeCell ref="A7:D7"/>
    <mergeCell ref="A8:D8"/>
    <mergeCell ref="A9:D9"/>
    <mergeCell ref="C2:E3"/>
    <mergeCell ref="A10:D10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view="pageBreakPreview" zoomScaleNormal="100" zoomScaleSheetLayoutView="100" workbookViewId="0">
      <selection activeCell="A10" sqref="A10:E10"/>
    </sheetView>
  </sheetViews>
  <sheetFormatPr defaultRowHeight="15"/>
  <cols>
    <col min="2" max="2" width="29.140625" customWidth="1"/>
    <col min="3" max="3" width="27.28515625" customWidth="1"/>
    <col min="4" max="4" width="23.5703125" customWidth="1"/>
    <col min="5" max="5" width="23" customWidth="1"/>
  </cols>
  <sheetData>
    <row r="1" spans="1:6">
      <c r="D1" s="12" t="s">
        <v>99</v>
      </c>
    </row>
    <row r="2" spans="1:6">
      <c r="D2" s="63" t="s">
        <v>1</v>
      </c>
      <c r="E2" s="63"/>
      <c r="F2" s="63"/>
    </row>
    <row r="3" spans="1:6">
      <c r="D3" s="63"/>
      <c r="E3" s="63"/>
      <c r="F3" s="63"/>
    </row>
    <row r="4" spans="1:6">
      <c r="D4" s="14" t="s">
        <v>17</v>
      </c>
    </row>
    <row r="5" spans="1:6">
      <c r="D5" s="14" t="s">
        <v>18</v>
      </c>
    </row>
    <row r="7" spans="1:6" ht="18.75">
      <c r="A7" s="85" t="s">
        <v>87</v>
      </c>
      <c r="B7" s="85"/>
      <c r="C7" s="85"/>
      <c r="D7" s="85"/>
      <c r="E7" s="85"/>
    </row>
    <row r="8" spans="1:6" ht="18.75">
      <c r="A8" s="85" t="s">
        <v>96</v>
      </c>
      <c r="B8" s="85"/>
      <c r="C8" s="85"/>
      <c r="D8" s="85"/>
      <c r="E8" s="85"/>
    </row>
    <row r="9" spans="1:6" ht="18.75">
      <c r="A9" s="85" t="s">
        <v>97</v>
      </c>
      <c r="B9" s="85"/>
      <c r="C9" s="85"/>
      <c r="D9" s="85"/>
      <c r="E9" s="85"/>
    </row>
    <row r="10" spans="1:6" ht="18.75">
      <c r="A10" s="85" t="s">
        <v>98</v>
      </c>
      <c r="B10" s="85"/>
      <c r="C10" s="85"/>
      <c r="D10" s="85"/>
      <c r="E10" s="85"/>
    </row>
    <row r="11" spans="1:6" ht="18.75">
      <c r="A11" s="85" t="s">
        <v>333</v>
      </c>
      <c r="B11" s="85"/>
      <c r="C11" s="85"/>
      <c r="D11" s="85"/>
      <c r="E11" s="85"/>
    </row>
    <row r="12" spans="1:6" ht="18.75">
      <c r="A12" s="48"/>
      <c r="B12" s="48"/>
      <c r="C12" s="48"/>
      <c r="D12" s="48"/>
      <c r="E12" s="48"/>
    </row>
    <row r="13" spans="1:6" ht="15.75" thickBot="1"/>
    <row r="14" spans="1:6" ht="142.5" thickBot="1">
      <c r="A14" s="89" t="s">
        <v>33</v>
      </c>
      <c r="B14" s="90"/>
      <c r="C14" s="26" t="s">
        <v>345</v>
      </c>
      <c r="D14" s="26" t="s">
        <v>346</v>
      </c>
      <c r="E14" s="26" t="s">
        <v>347</v>
      </c>
    </row>
    <row r="15" spans="1:6" ht="32.25" thickBot="1">
      <c r="A15" s="27" t="s">
        <v>37</v>
      </c>
      <c r="B15" s="28" t="s">
        <v>91</v>
      </c>
      <c r="C15" s="28"/>
      <c r="D15" s="28"/>
      <c r="E15" s="28"/>
    </row>
    <row r="16" spans="1:6" ht="16.5" thickBot="1">
      <c r="A16" s="29"/>
      <c r="B16" s="30" t="s">
        <v>92</v>
      </c>
      <c r="C16" s="41">
        <v>637.68957</v>
      </c>
      <c r="D16" s="46">
        <v>0.32933333333333331</v>
      </c>
      <c r="E16" s="41">
        <v>635.13333333333333</v>
      </c>
    </row>
    <row r="17" spans="1:5" ht="16.5" thickBot="1">
      <c r="A17" s="29"/>
      <c r="B17" s="30" t="s">
        <v>93</v>
      </c>
      <c r="C17" s="41">
        <v>10027.941275872659</v>
      </c>
      <c r="D17" s="46">
        <v>4.4986666666666668</v>
      </c>
      <c r="E17" s="41">
        <v>1385.7466666666667</v>
      </c>
    </row>
    <row r="18" spans="1:5" ht="16.5" thickBot="1">
      <c r="A18" s="29"/>
      <c r="B18" s="30" t="s">
        <v>94</v>
      </c>
      <c r="C18" s="41"/>
      <c r="D18" s="41"/>
      <c r="E18" s="41"/>
    </row>
    <row r="19" spans="1:5" ht="32.25" thickBot="1">
      <c r="A19" s="27" t="s">
        <v>40</v>
      </c>
      <c r="B19" s="28" t="s">
        <v>95</v>
      </c>
      <c r="C19" s="41"/>
      <c r="D19" s="41"/>
      <c r="E19" s="41"/>
    </row>
    <row r="20" spans="1:5" ht="16.5" thickBot="1">
      <c r="A20" s="29"/>
      <c r="B20" s="30" t="s">
        <v>92</v>
      </c>
      <c r="C20" s="41">
        <v>44544.94340666668</v>
      </c>
      <c r="D20" s="41">
        <v>52.073333333333331</v>
      </c>
      <c r="E20" s="41">
        <v>4992.9833333333336</v>
      </c>
    </row>
    <row r="21" spans="1:5" ht="16.5" thickBot="1">
      <c r="A21" s="29"/>
      <c r="B21" s="30" t="s">
        <v>93</v>
      </c>
      <c r="C21" s="41">
        <v>26790.426020794006</v>
      </c>
      <c r="D21" s="41">
        <v>31.72</v>
      </c>
      <c r="E21" s="41">
        <v>5348</v>
      </c>
    </row>
    <row r="22" spans="1:5" ht="16.5" thickBot="1">
      <c r="A22" s="29"/>
      <c r="B22" s="30" t="s">
        <v>94</v>
      </c>
      <c r="C22" s="41"/>
      <c r="D22" s="41"/>
      <c r="E22" s="41"/>
    </row>
  </sheetData>
  <mergeCells count="7">
    <mergeCell ref="D2:F3"/>
    <mergeCell ref="A14:B14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Лист2</vt:lpstr>
      <vt:lpstr>'Приложение 2'!Область_печати</vt:lpstr>
      <vt:lpstr>'Приложение 3'!Область_печати</vt:lpstr>
      <vt:lpstr>'Приложение 5'!Область_печати</vt:lpstr>
    </vt:vector>
  </TitlesOfParts>
  <Company>МРСК Сибири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KarasevaYuA</cp:lastModifiedBy>
  <cp:lastPrinted>2015-11-20T02:45:12Z</cp:lastPrinted>
  <dcterms:created xsi:type="dcterms:W3CDTF">2015-10-01T09:35:09Z</dcterms:created>
  <dcterms:modified xsi:type="dcterms:W3CDTF">2016-10-21T03:54:42Z</dcterms:modified>
</cp:coreProperties>
</file>